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Sanwa-215\Desktop\"/>
    </mc:Choice>
  </mc:AlternateContent>
  <xr:revisionPtr revIDLastSave="0" documentId="13_ncr:1_{5297DD8B-BDAC-47E7-93ED-13FCAC3A5A27}" xr6:coauthVersionLast="47" xr6:coauthVersionMax="47" xr10:uidLastSave="{00000000-0000-0000-0000-000000000000}"/>
  <workbookProtection workbookAlgorithmName="SHA-512" workbookHashValue="Lxv84LlpxXpIkORhpbZuJfSIieRTRJy/Y0UncVEpDFkex1WZ1dlppq46QyfViQ3pldbG2rlHSQxtF6y1pz259Q==" workbookSaltValue="hgwUbtNd2opWFGvF743c7w==" workbookSpinCount="100000" lockStructure="1"/>
  <bookViews>
    <workbookView xWindow="1932" yWindow="72" windowWidth="21108" windowHeight="12168" tabRatio="813" xr2:uid="{2310FD47-3A00-472E-BFC6-2FF300C57C33}"/>
  </bookViews>
  <sheets>
    <sheet name="調査の概要" sheetId="11" r:id="rId1"/>
    <sheet name="回答時の留意点" sheetId="17" r:id="rId2"/>
    <sheet name="1)基本票" sheetId="13" r:id="rId3"/>
    <sheet name="1)基本票 隠しシート" sheetId="19" state="hidden" r:id="rId4"/>
    <sheet name="2）実施状況調査票_機能" sheetId="7" r:id="rId5"/>
    <sheet name="2）実施状況調査票_機能 隠しシート" sheetId="20" state="hidden" r:id="rId6"/>
    <sheet name="3）実施状況調査票_生活" sheetId="18" r:id="rId7"/>
    <sheet name="3）実施状況調査票_生活　隠しシート" sheetId="21" state="hidden" r:id="rId8"/>
    <sheet name="4）プログラム調査票" sheetId="12" r:id="rId9"/>
    <sheet name="4）プログラム調査票 隠しシート" sheetId="22" state="hidden" r:id="rId10"/>
    <sheet name="5）個別表" sheetId="3" r:id="rId11"/>
    <sheet name="5）個別表 隠しシート" sheetId="24" state="hidden" r:id="rId12"/>
    <sheet name="6)訪問支援調査票" sheetId="16" r:id="rId13"/>
    <sheet name="6)訪問支援調査票 隠しシート" sheetId="23" state="hidden" r:id="rId14"/>
    <sheet name="選択肢" sheetId="15" state="hidden" r:id="rId15"/>
    <sheet name="リスト" sheetId="2" state="hidden" r:id="rId16"/>
    <sheet name="リスト (2)" sheetId="4" state="hidden" r:id="rId17"/>
  </sheets>
  <definedNames>
    <definedName name="_xlnm.Print_Area" localSheetId="4">'2）実施状況調査票_機能'!$A$1:$AC$106</definedName>
    <definedName name="_xlnm.Print_Area" localSheetId="6">'3）実施状況調査票_生活'!$A$1:$AC$108</definedName>
    <definedName name="_xlnm.Print_Area" localSheetId="12">'6)訪問支援調査票'!$A$1:$K$203</definedName>
    <definedName name="_xlnm.Print_Area" localSheetId="1">回答時の留意点!$A$1:$F$35</definedName>
    <definedName name="_xlnm.Print_Area" localSheetId="0">調査の概要!$A$1:$I$29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51" i="3" l="1"/>
  <c r="C1951" i="3"/>
  <c r="E1951" i="3" s="1"/>
  <c r="D1950" i="3"/>
  <c r="D1951" i="3" s="1"/>
  <c r="C1950" i="3"/>
  <c r="E1949" i="3"/>
  <c r="E1948" i="3"/>
  <c r="E1947" i="3"/>
  <c r="E1946" i="3"/>
  <c r="E1945" i="3"/>
  <c r="E1944" i="3"/>
  <c r="E1943" i="3"/>
  <c r="E1942" i="3"/>
  <c r="E1941" i="3"/>
  <c r="E1940" i="3"/>
  <c r="E1939" i="3"/>
  <c r="E1938" i="3"/>
  <c r="E1937" i="3"/>
  <c r="G1912" i="3"/>
  <c r="D1912" i="3"/>
  <c r="D1911" i="3"/>
  <c r="C1911" i="3"/>
  <c r="C1912" i="3" s="1"/>
  <c r="E1912" i="3" s="1"/>
  <c r="E1910" i="3"/>
  <c r="E1909" i="3"/>
  <c r="E1908" i="3"/>
  <c r="E1907" i="3"/>
  <c r="E1906" i="3"/>
  <c r="E1905" i="3"/>
  <c r="E1904" i="3"/>
  <c r="E1903" i="3"/>
  <c r="E1902" i="3"/>
  <c r="E1901" i="3"/>
  <c r="E1900" i="3"/>
  <c r="E1899" i="3"/>
  <c r="E1898" i="3"/>
  <c r="G1873" i="3"/>
  <c r="D1873" i="3"/>
  <c r="C1873" i="3"/>
  <c r="E1873" i="3" s="1"/>
  <c r="D1872" i="3"/>
  <c r="C1872" i="3"/>
  <c r="E1871" i="3"/>
  <c r="E1870" i="3"/>
  <c r="E1869" i="3"/>
  <c r="E1868" i="3"/>
  <c r="E1867" i="3"/>
  <c r="E1866" i="3"/>
  <c r="E1865" i="3"/>
  <c r="E1864" i="3"/>
  <c r="E1863" i="3"/>
  <c r="E1862" i="3"/>
  <c r="E1861" i="3"/>
  <c r="E1860" i="3"/>
  <c r="E1859" i="3"/>
  <c r="G1834" i="3"/>
  <c r="C1834" i="3"/>
  <c r="E1834" i="3" s="1"/>
  <c r="D1833" i="3"/>
  <c r="D1834" i="3" s="1"/>
  <c r="C1833" i="3"/>
  <c r="E1832" i="3"/>
  <c r="E1831" i="3"/>
  <c r="E1830" i="3"/>
  <c r="E1829" i="3"/>
  <c r="E1828" i="3"/>
  <c r="E1827" i="3"/>
  <c r="E1826" i="3"/>
  <c r="E1825" i="3"/>
  <c r="E1824" i="3"/>
  <c r="E1823" i="3"/>
  <c r="E1822" i="3"/>
  <c r="E1821" i="3"/>
  <c r="E1820" i="3"/>
  <c r="G1795" i="3"/>
  <c r="C1795" i="3"/>
  <c r="E1795" i="3" s="1"/>
  <c r="D1794" i="3"/>
  <c r="D1795" i="3" s="1"/>
  <c r="C1794" i="3"/>
  <c r="E1793" i="3"/>
  <c r="E1792" i="3"/>
  <c r="E1791" i="3"/>
  <c r="E1790" i="3"/>
  <c r="E1789" i="3"/>
  <c r="E1788" i="3"/>
  <c r="E1787" i="3"/>
  <c r="E1786" i="3"/>
  <c r="E1785" i="3"/>
  <c r="E1784" i="3"/>
  <c r="E1783" i="3"/>
  <c r="E1782" i="3"/>
  <c r="E1781" i="3"/>
  <c r="G1756" i="3"/>
  <c r="D1755" i="3"/>
  <c r="D1756" i="3" s="1"/>
  <c r="C1755" i="3"/>
  <c r="C1756" i="3" s="1"/>
  <c r="E1756" i="3" s="1"/>
  <c r="E1754" i="3"/>
  <c r="E1753" i="3"/>
  <c r="E1752" i="3"/>
  <c r="E1751" i="3"/>
  <c r="E1750" i="3"/>
  <c r="E1749" i="3"/>
  <c r="E1748" i="3"/>
  <c r="E1747" i="3"/>
  <c r="E1746" i="3"/>
  <c r="E1745" i="3"/>
  <c r="E1744" i="3"/>
  <c r="E1743" i="3"/>
  <c r="E1742" i="3"/>
  <c r="G1717" i="3"/>
  <c r="D1717" i="3"/>
  <c r="D1716" i="3"/>
  <c r="C1716" i="3"/>
  <c r="C1717" i="3" s="1"/>
  <c r="E1717" i="3" s="1"/>
  <c r="E1715" i="3"/>
  <c r="E1714" i="3"/>
  <c r="E1713" i="3"/>
  <c r="E1712" i="3"/>
  <c r="E1711" i="3"/>
  <c r="E1710" i="3"/>
  <c r="E1709" i="3"/>
  <c r="E1708" i="3"/>
  <c r="E1707" i="3"/>
  <c r="E1706" i="3"/>
  <c r="E1705" i="3"/>
  <c r="E1704" i="3"/>
  <c r="E1703" i="3"/>
  <c r="G1678" i="3"/>
  <c r="D1677" i="3"/>
  <c r="D1678" i="3" s="1"/>
  <c r="C1677" i="3"/>
  <c r="C1678" i="3" s="1"/>
  <c r="E1678" i="3" s="1"/>
  <c r="E1676" i="3"/>
  <c r="E1675" i="3"/>
  <c r="E1674" i="3"/>
  <c r="E1673" i="3"/>
  <c r="E1672" i="3"/>
  <c r="E1671" i="3"/>
  <c r="E1670" i="3"/>
  <c r="E1669" i="3"/>
  <c r="E1668" i="3"/>
  <c r="E1667" i="3"/>
  <c r="E1666" i="3"/>
  <c r="E1665" i="3"/>
  <c r="E1664" i="3"/>
  <c r="G1639" i="3"/>
  <c r="D1638" i="3"/>
  <c r="D1639" i="3" s="1"/>
  <c r="C1638" i="3"/>
  <c r="C1639" i="3" s="1"/>
  <c r="E1639" i="3" s="1"/>
  <c r="E1637" i="3"/>
  <c r="E1636" i="3"/>
  <c r="E1635" i="3"/>
  <c r="E1634" i="3"/>
  <c r="E1633" i="3"/>
  <c r="E1632" i="3"/>
  <c r="E1631" i="3"/>
  <c r="E1630" i="3"/>
  <c r="E1629" i="3"/>
  <c r="E1628" i="3"/>
  <c r="E1627" i="3"/>
  <c r="E1626" i="3"/>
  <c r="E1625" i="3"/>
  <c r="G1600" i="3"/>
  <c r="D1599" i="3"/>
  <c r="D1600" i="3" s="1"/>
  <c r="C1599" i="3"/>
  <c r="C1600" i="3" s="1"/>
  <c r="E1600" i="3" s="1"/>
  <c r="E1598" i="3"/>
  <c r="E1597" i="3"/>
  <c r="E1596" i="3"/>
  <c r="E1595" i="3"/>
  <c r="E1594" i="3"/>
  <c r="E1593" i="3"/>
  <c r="E1592" i="3"/>
  <c r="E1591" i="3"/>
  <c r="E1590" i="3"/>
  <c r="E1589" i="3"/>
  <c r="E1588" i="3"/>
  <c r="E1587" i="3"/>
  <c r="E1586" i="3"/>
  <c r="G1561" i="3"/>
  <c r="D1560" i="3"/>
  <c r="D1561" i="3" s="1"/>
  <c r="C1560" i="3"/>
  <c r="C1561" i="3" s="1"/>
  <c r="E1561" i="3" s="1"/>
  <c r="E1559" i="3"/>
  <c r="E1558" i="3"/>
  <c r="E1557" i="3"/>
  <c r="E1556" i="3"/>
  <c r="E1555" i="3"/>
  <c r="E1554" i="3"/>
  <c r="E1553" i="3"/>
  <c r="E1552" i="3"/>
  <c r="E1551" i="3"/>
  <c r="E1550" i="3"/>
  <c r="E1549" i="3"/>
  <c r="E1548" i="3"/>
  <c r="E1547" i="3"/>
  <c r="G1522" i="3"/>
  <c r="D1522" i="3"/>
  <c r="D1521" i="3"/>
  <c r="C1521" i="3"/>
  <c r="C1522" i="3" s="1"/>
  <c r="E1522" i="3" s="1"/>
  <c r="E1520" i="3"/>
  <c r="E1519" i="3"/>
  <c r="E1518" i="3"/>
  <c r="E1517" i="3"/>
  <c r="E1516" i="3"/>
  <c r="E1515" i="3"/>
  <c r="E1514" i="3"/>
  <c r="E1513" i="3"/>
  <c r="E1512" i="3"/>
  <c r="E1511" i="3"/>
  <c r="E1510" i="3"/>
  <c r="E1509" i="3"/>
  <c r="E1508" i="3"/>
  <c r="G1483" i="3"/>
  <c r="C1483" i="3"/>
  <c r="E1483" i="3" s="1"/>
  <c r="D1482" i="3"/>
  <c r="D1483" i="3" s="1"/>
  <c r="C1482" i="3"/>
  <c r="E1481" i="3"/>
  <c r="E1480" i="3"/>
  <c r="E1479" i="3"/>
  <c r="E1478" i="3"/>
  <c r="E1477" i="3"/>
  <c r="E1476" i="3"/>
  <c r="E1475" i="3"/>
  <c r="E1474" i="3"/>
  <c r="E1473" i="3"/>
  <c r="E1472" i="3"/>
  <c r="E1471" i="3"/>
  <c r="E1470" i="3"/>
  <c r="E1469" i="3"/>
  <c r="G1444" i="3"/>
  <c r="E1444" i="3"/>
  <c r="D1444" i="3"/>
  <c r="C1444" i="3"/>
  <c r="D1443" i="3"/>
  <c r="C1443" i="3"/>
  <c r="E1442" i="3"/>
  <c r="E1441" i="3"/>
  <c r="E1440" i="3"/>
  <c r="E1439" i="3"/>
  <c r="E1438" i="3"/>
  <c r="E1437" i="3"/>
  <c r="E1436" i="3"/>
  <c r="E1435" i="3"/>
  <c r="E1434" i="3"/>
  <c r="E1433" i="3"/>
  <c r="E1432" i="3"/>
  <c r="E1431" i="3"/>
  <c r="E1430" i="3"/>
  <c r="G1405" i="3"/>
  <c r="D1405" i="3"/>
  <c r="C1405" i="3"/>
  <c r="E1405" i="3" s="1"/>
  <c r="D1404" i="3"/>
  <c r="C1404" i="3"/>
  <c r="E1403" i="3"/>
  <c r="E1402" i="3"/>
  <c r="E1401" i="3"/>
  <c r="E1400" i="3"/>
  <c r="E1399" i="3"/>
  <c r="E1398" i="3"/>
  <c r="E1397" i="3"/>
  <c r="E1396" i="3"/>
  <c r="E1395" i="3"/>
  <c r="E1394" i="3"/>
  <c r="E1393" i="3"/>
  <c r="E1392" i="3"/>
  <c r="E1391" i="3"/>
  <c r="G1366" i="3"/>
  <c r="D1365" i="3"/>
  <c r="D1366" i="3" s="1"/>
  <c r="C1365" i="3"/>
  <c r="C1366" i="3" s="1"/>
  <c r="E1366" i="3" s="1"/>
  <c r="E1364" i="3"/>
  <c r="E1363" i="3"/>
  <c r="E1362" i="3"/>
  <c r="E1361" i="3"/>
  <c r="E1360" i="3"/>
  <c r="E1359" i="3"/>
  <c r="E1358" i="3"/>
  <c r="E1357" i="3"/>
  <c r="E1356" i="3"/>
  <c r="E1355" i="3"/>
  <c r="E1354" i="3"/>
  <c r="E1353" i="3"/>
  <c r="E1352" i="3"/>
  <c r="G1327" i="3"/>
  <c r="D1327" i="3"/>
  <c r="C1327" i="3"/>
  <c r="E1327" i="3" s="1"/>
  <c r="D1326" i="3"/>
  <c r="C1326" i="3"/>
  <c r="E1325" i="3"/>
  <c r="E1324" i="3"/>
  <c r="E1323" i="3"/>
  <c r="E1322" i="3"/>
  <c r="E1321" i="3"/>
  <c r="E1320" i="3"/>
  <c r="E1319" i="3"/>
  <c r="E1318" i="3"/>
  <c r="E1317" i="3"/>
  <c r="E1316" i="3"/>
  <c r="E1315" i="3"/>
  <c r="E1314" i="3"/>
  <c r="E1313" i="3"/>
  <c r="G1288" i="3"/>
  <c r="D1287" i="3"/>
  <c r="D1288" i="3" s="1"/>
  <c r="C1287" i="3"/>
  <c r="C1288" i="3" s="1"/>
  <c r="E1288" i="3" s="1"/>
  <c r="E1286" i="3"/>
  <c r="E1285" i="3"/>
  <c r="E1284" i="3"/>
  <c r="E1283" i="3"/>
  <c r="E1282" i="3"/>
  <c r="E1281" i="3"/>
  <c r="E1280" i="3"/>
  <c r="E1279" i="3"/>
  <c r="E1278" i="3"/>
  <c r="E1277" i="3"/>
  <c r="E1276" i="3"/>
  <c r="E1275" i="3"/>
  <c r="E1274" i="3"/>
  <c r="G1249" i="3"/>
  <c r="E1249" i="3"/>
  <c r="D1249" i="3"/>
  <c r="C1249" i="3"/>
  <c r="D1248" i="3"/>
  <c r="C1248" i="3"/>
  <c r="E1247" i="3"/>
  <c r="E1246" i="3"/>
  <c r="E1245" i="3"/>
  <c r="E1244" i="3"/>
  <c r="E1243" i="3"/>
  <c r="E1242" i="3"/>
  <c r="E1241" i="3"/>
  <c r="E1240" i="3"/>
  <c r="E1239" i="3"/>
  <c r="E1238" i="3"/>
  <c r="E1237" i="3"/>
  <c r="E1236" i="3"/>
  <c r="E1235" i="3"/>
  <c r="G1210" i="3"/>
  <c r="E1210" i="3"/>
  <c r="C1210" i="3"/>
  <c r="D1209" i="3"/>
  <c r="D1210" i="3" s="1"/>
  <c r="C1209" i="3"/>
  <c r="E1208" i="3"/>
  <c r="E1207" i="3"/>
  <c r="E1206" i="3"/>
  <c r="E1205" i="3"/>
  <c r="E1204" i="3"/>
  <c r="E1203" i="3"/>
  <c r="E1202" i="3"/>
  <c r="E1201" i="3"/>
  <c r="E1200" i="3"/>
  <c r="E1199" i="3"/>
  <c r="E1198" i="3"/>
  <c r="E1197" i="3"/>
  <c r="E1196" i="3"/>
  <c r="G1171" i="3"/>
  <c r="D1170" i="3"/>
  <c r="D1171" i="3" s="1"/>
  <c r="C1170" i="3"/>
  <c r="C1171" i="3" s="1"/>
  <c r="E1171" i="3" s="1"/>
  <c r="E1169" i="3"/>
  <c r="E1168" i="3"/>
  <c r="E1167" i="3"/>
  <c r="E1166" i="3"/>
  <c r="E1165" i="3"/>
  <c r="E1164" i="3"/>
  <c r="E1163" i="3"/>
  <c r="E1162" i="3"/>
  <c r="E1161" i="3"/>
  <c r="E1160" i="3"/>
  <c r="E1159" i="3"/>
  <c r="E1158" i="3"/>
  <c r="E1157" i="3"/>
  <c r="G1132" i="3"/>
  <c r="D1131" i="3"/>
  <c r="D1132" i="3" s="1"/>
  <c r="C1131" i="3"/>
  <c r="C1132" i="3" s="1"/>
  <c r="E1132" i="3" s="1"/>
  <c r="E1130" i="3"/>
  <c r="E1129" i="3"/>
  <c r="E1128" i="3"/>
  <c r="E1127" i="3"/>
  <c r="E1126" i="3"/>
  <c r="E1125" i="3"/>
  <c r="E1124" i="3"/>
  <c r="E1123" i="3"/>
  <c r="E1122" i="3"/>
  <c r="E1121" i="3"/>
  <c r="E1120" i="3"/>
  <c r="E1119" i="3"/>
  <c r="E1118" i="3"/>
  <c r="G1093" i="3"/>
  <c r="D1093" i="3"/>
  <c r="C1093" i="3"/>
  <c r="E1093" i="3" s="1"/>
  <c r="D1092" i="3"/>
  <c r="C1092" i="3"/>
  <c r="E1091" i="3"/>
  <c r="E1090" i="3"/>
  <c r="E1089" i="3"/>
  <c r="E1088" i="3"/>
  <c r="E1087" i="3"/>
  <c r="E1086" i="3"/>
  <c r="E1085" i="3"/>
  <c r="E1084" i="3"/>
  <c r="E1083" i="3"/>
  <c r="E1082" i="3"/>
  <c r="E1081" i="3"/>
  <c r="E1080" i="3"/>
  <c r="E1079" i="3"/>
  <c r="G1054" i="3"/>
  <c r="D1054" i="3"/>
  <c r="C1054" i="3"/>
  <c r="E1054" i="3" s="1"/>
  <c r="D1053" i="3"/>
  <c r="C1053" i="3"/>
  <c r="E1052" i="3"/>
  <c r="E1051" i="3"/>
  <c r="E1050" i="3"/>
  <c r="E1049" i="3"/>
  <c r="E1048" i="3"/>
  <c r="E1047" i="3"/>
  <c r="E1046" i="3"/>
  <c r="E1045" i="3"/>
  <c r="E1044" i="3"/>
  <c r="E1043" i="3"/>
  <c r="E1042" i="3"/>
  <c r="E1041" i="3"/>
  <c r="E1040" i="3"/>
  <c r="G1015" i="3"/>
  <c r="C1015" i="3"/>
  <c r="E1015" i="3" s="1"/>
  <c r="D1014" i="3"/>
  <c r="D1015" i="3" s="1"/>
  <c r="C1014" i="3"/>
  <c r="E1013" i="3"/>
  <c r="E1012" i="3"/>
  <c r="E1011" i="3"/>
  <c r="E1010" i="3"/>
  <c r="E1009" i="3"/>
  <c r="E1008" i="3"/>
  <c r="E1007" i="3"/>
  <c r="E1006" i="3"/>
  <c r="E1005" i="3"/>
  <c r="E1004" i="3"/>
  <c r="E1003" i="3"/>
  <c r="E1002" i="3"/>
  <c r="E1001" i="3"/>
  <c r="G976" i="3"/>
  <c r="D975" i="3"/>
  <c r="D976" i="3" s="1"/>
  <c r="C975" i="3"/>
  <c r="C976" i="3" s="1"/>
  <c r="E976" i="3" s="1"/>
  <c r="E974" i="3"/>
  <c r="E973" i="3"/>
  <c r="E972" i="3"/>
  <c r="E971" i="3"/>
  <c r="E970" i="3"/>
  <c r="E969" i="3"/>
  <c r="E968" i="3"/>
  <c r="E967" i="3"/>
  <c r="E966" i="3"/>
  <c r="E965" i="3"/>
  <c r="E964" i="3"/>
  <c r="E963" i="3"/>
  <c r="E962" i="3"/>
  <c r="G937" i="3"/>
  <c r="D937" i="3"/>
  <c r="D936" i="3"/>
  <c r="C936" i="3"/>
  <c r="C937" i="3" s="1"/>
  <c r="E937" i="3" s="1"/>
  <c r="E935" i="3"/>
  <c r="E934" i="3"/>
  <c r="E933" i="3"/>
  <c r="E932" i="3"/>
  <c r="E931" i="3"/>
  <c r="E930" i="3"/>
  <c r="E929" i="3"/>
  <c r="E928" i="3"/>
  <c r="E927" i="3"/>
  <c r="E926" i="3"/>
  <c r="E925" i="3"/>
  <c r="E924" i="3"/>
  <c r="E923" i="3"/>
  <c r="G898" i="3"/>
  <c r="C898" i="3"/>
  <c r="E898" i="3" s="1"/>
  <c r="D897" i="3"/>
  <c r="D898" i="3" s="1"/>
  <c r="C897" i="3"/>
  <c r="E896" i="3"/>
  <c r="E895" i="3"/>
  <c r="E894" i="3"/>
  <c r="E893" i="3"/>
  <c r="E892" i="3"/>
  <c r="E891" i="3"/>
  <c r="E890" i="3"/>
  <c r="E889" i="3"/>
  <c r="E888" i="3"/>
  <c r="E887" i="3"/>
  <c r="E886" i="3"/>
  <c r="E885" i="3"/>
  <c r="E884" i="3"/>
  <c r="G859" i="3"/>
  <c r="E859" i="3"/>
  <c r="C859" i="3"/>
  <c r="D858" i="3"/>
  <c r="D859" i="3" s="1"/>
  <c r="C858" i="3"/>
  <c r="E857" i="3"/>
  <c r="E856" i="3"/>
  <c r="E855" i="3"/>
  <c r="E854" i="3"/>
  <c r="E853" i="3"/>
  <c r="E852" i="3"/>
  <c r="E851" i="3"/>
  <c r="E850" i="3"/>
  <c r="E849" i="3"/>
  <c r="E848" i="3"/>
  <c r="E847" i="3"/>
  <c r="E846" i="3"/>
  <c r="E845" i="3"/>
  <c r="G820" i="3"/>
  <c r="D819" i="3"/>
  <c r="D820" i="3" s="1"/>
  <c r="C819" i="3"/>
  <c r="C820" i="3" s="1"/>
  <c r="E820" i="3" s="1"/>
  <c r="E818" i="3"/>
  <c r="E817" i="3"/>
  <c r="E816" i="3"/>
  <c r="E815" i="3"/>
  <c r="E814" i="3"/>
  <c r="E813" i="3"/>
  <c r="E812" i="3"/>
  <c r="E811" i="3"/>
  <c r="E810" i="3"/>
  <c r="E809" i="3"/>
  <c r="E808" i="3"/>
  <c r="E807" i="3"/>
  <c r="E806" i="3"/>
  <c r="G781" i="3"/>
  <c r="D780" i="3"/>
  <c r="D781" i="3" s="1"/>
  <c r="C780" i="3"/>
  <c r="C781" i="3" s="1"/>
  <c r="E781" i="3" s="1"/>
  <c r="E779" i="3"/>
  <c r="E778" i="3"/>
  <c r="E777" i="3"/>
  <c r="E776" i="3"/>
  <c r="E775" i="3"/>
  <c r="E774" i="3"/>
  <c r="E773" i="3"/>
  <c r="E772" i="3"/>
  <c r="E771" i="3"/>
  <c r="E770" i="3"/>
  <c r="E769" i="3"/>
  <c r="E768" i="3"/>
  <c r="E767" i="3"/>
  <c r="G742" i="3"/>
  <c r="D742" i="3"/>
  <c r="D741" i="3"/>
  <c r="C741" i="3"/>
  <c r="C742" i="3" s="1"/>
  <c r="E742" i="3" s="1"/>
  <c r="E740" i="3"/>
  <c r="E739" i="3"/>
  <c r="E738" i="3"/>
  <c r="E737" i="3"/>
  <c r="E736" i="3"/>
  <c r="E735" i="3"/>
  <c r="E734" i="3"/>
  <c r="E733" i="3"/>
  <c r="E732" i="3"/>
  <c r="E731" i="3"/>
  <c r="E730" i="3"/>
  <c r="E729" i="3"/>
  <c r="E728" i="3"/>
  <c r="G703" i="3"/>
  <c r="D703" i="3"/>
  <c r="D702" i="3"/>
  <c r="C702" i="3"/>
  <c r="C703" i="3" s="1"/>
  <c r="E703" i="3" s="1"/>
  <c r="E701" i="3"/>
  <c r="E700" i="3"/>
  <c r="E699" i="3"/>
  <c r="E698" i="3"/>
  <c r="E697" i="3"/>
  <c r="E696" i="3"/>
  <c r="E695" i="3"/>
  <c r="E694" i="3"/>
  <c r="E693" i="3"/>
  <c r="E692" i="3"/>
  <c r="E691" i="3"/>
  <c r="E690" i="3"/>
  <c r="E689" i="3"/>
  <c r="G664" i="3"/>
  <c r="D663" i="3"/>
  <c r="D664" i="3" s="1"/>
  <c r="C663" i="3"/>
  <c r="C664" i="3" s="1"/>
  <c r="E664" i="3" s="1"/>
  <c r="E662" i="3"/>
  <c r="E661" i="3"/>
  <c r="E660" i="3"/>
  <c r="E659" i="3"/>
  <c r="E658" i="3"/>
  <c r="E657" i="3"/>
  <c r="E656" i="3"/>
  <c r="E655" i="3"/>
  <c r="E654" i="3"/>
  <c r="E653" i="3"/>
  <c r="E652" i="3"/>
  <c r="E651" i="3"/>
  <c r="E650" i="3"/>
  <c r="G625" i="3"/>
  <c r="D624" i="3"/>
  <c r="D625" i="3" s="1"/>
  <c r="C624" i="3"/>
  <c r="C625" i="3" s="1"/>
  <c r="E625" i="3" s="1"/>
  <c r="E623" i="3"/>
  <c r="E622" i="3"/>
  <c r="E621" i="3"/>
  <c r="E620" i="3"/>
  <c r="E619" i="3"/>
  <c r="E618" i="3"/>
  <c r="E617" i="3"/>
  <c r="E616" i="3"/>
  <c r="E615" i="3"/>
  <c r="E614" i="3"/>
  <c r="E613" i="3"/>
  <c r="E612" i="3"/>
  <c r="E611" i="3"/>
  <c r="G586" i="3"/>
  <c r="D586" i="3"/>
  <c r="D585" i="3"/>
  <c r="C585" i="3"/>
  <c r="C586" i="3" s="1"/>
  <c r="E586" i="3" s="1"/>
  <c r="E584" i="3"/>
  <c r="E583" i="3"/>
  <c r="E582" i="3"/>
  <c r="E581" i="3"/>
  <c r="E580" i="3"/>
  <c r="E579" i="3"/>
  <c r="E578" i="3"/>
  <c r="E577" i="3"/>
  <c r="E576" i="3"/>
  <c r="E575" i="3"/>
  <c r="E574" i="3"/>
  <c r="E573" i="3"/>
  <c r="E572" i="3"/>
  <c r="G547" i="3"/>
  <c r="D547" i="3"/>
  <c r="C547" i="3"/>
  <c r="E547" i="3" s="1"/>
  <c r="D546" i="3"/>
  <c r="C546" i="3"/>
  <c r="E545" i="3"/>
  <c r="E544" i="3"/>
  <c r="E543" i="3"/>
  <c r="E542" i="3"/>
  <c r="E541" i="3"/>
  <c r="E540" i="3"/>
  <c r="E539" i="3"/>
  <c r="E538" i="3"/>
  <c r="E537" i="3"/>
  <c r="E536" i="3"/>
  <c r="E535" i="3"/>
  <c r="E534" i="3"/>
  <c r="E533" i="3"/>
  <c r="G508" i="3"/>
  <c r="C508" i="3"/>
  <c r="E508" i="3" s="1"/>
  <c r="D507" i="3"/>
  <c r="D508" i="3" s="1"/>
  <c r="C507" i="3"/>
  <c r="E506" i="3"/>
  <c r="E505" i="3"/>
  <c r="E504" i="3"/>
  <c r="E503" i="3"/>
  <c r="E502" i="3"/>
  <c r="E501" i="3"/>
  <c r="E500" i="3"/>
  <c r="E499" i="3"/>
  <c r="E498" i="3"/>
  <c r="E497" i="3"/>
  <c r="E496" i="3"/>
  <c r="E495" i="3"/>
  <c r="E494" i="3"/>
  <c r="G469" i="3"/>
  <c r="D468" i="3"/>
  <c r="D469" i="3" s="1"/>
  <c r="C468" i="3"/>
  <c r="C469" i="3" s="1"/>
  <c r="E469" i="3" s="1"/>
  <c r="E467" i="3"/>
  <c r="E466" i="3"/>
  <c r="E465" i="3"/>
  <c r="E464" i="3"/>
  <c r="E463" i="3"/>
  <c r="E462" i="3"/>
  <c r="E461" i="3"/>
  <c r="E460" i="3"/>
  <c r="E459" i="3"/>
  <c r="E458" i="3"/>
  <c r="E457" i="3"/>
  <c r="E456" i="3"/>
  <c r="E455" i="3"/>
  <c r="G430" i="3"/>
  <c r="D430" i="3"/>
  <c r="D429" i="3"/>
  <c r="C429" i="3"/>
  <c r="C430" i="3" s="1"/>
  <c r="E430" i="3" s="1"/>
  <c r="E428" i="3"/>
  <c r="E427" i="3"/>
  <c r="E426" i="3"/>
  <c r="E425" i="3"/>
  <c r="E424" i="3"/>
  <c r="E423" i="3"/>
  <c r="E422" i="3"/>
  <c r="E421" i="3"/>
  <c r="E420" i="3"/>
  <c r="E419" i="3"/>
  <c r="E418" i="3"/>
  <c r="E417" i="3"/>
  <c r="E416" i="3"/>
  <c r="HD2" i="23"/>
  <c r="HC2" i="23"/>
  <c r="HB2" i="23"/>
  <c r="HA2" i="23"/>
  <c r="GZ2" i="23"/>
  <c r="GY2" i="23"/>
  <c r="GX2" i="23"/>
  <c r="GR2" i="23"/>
  <c r="GR2" i="23" a="1"/>
  <c r="GM2" i="23"/>
  <c r="GM2" i="23" a="1"/>
  <c r="GL2" i="23"/>
  <c r="GK2" i="23"/>
  <c r="GJ2" i="23"/>
  <c r="GI2" i="23"/>
  <c r="GH2" i="23"/>
  <c r="GG2" i="23"/>
  <c r="GF2" i="23"/>
  <c r="GE2" i="23"/>
  <c r="GD2" i="23"/>
  <c r="GC2" i="23"/>
  <c r="GB2" i="23"/>
  <c r="GA2" i="23"/>
  <c r="FZ2" i="23"/>
  <c r="FY2" i="23"/>
  <c r="FX2" i="23"/>
  <c r="FW2" i="23"/>
  <c r="FV2" i="23"/>
  <c r="FU2" i="23"/>
  <c r="FT2" i="23"/>
  <c r="FS2" i="23"/>
  <c r="FR2" i="23"/>
  <c r="FQ2" i="23"/>
  <c r="FP2" i="23"/>
  <c r="FO2" i="23"/>
  <c r="FN2" i="23"/>
  <c r="FM2" i="23"/>
  <c r="FL2" i="23"/>
  <c r="FK2" i="23"/>
  <c r="FJ2" i="23"/>
  <c r="FI2" i="23"/>
  <c r="FH2" i="23"/>
  <c r="FG2" i="23"/>
  <c r="FF2" i="23"/>
  <c r="FE2" i="23"/>
  <c r="FD2" i="23"/>
  <c r="FC2" i="23"/>
  <c r="FB2" i="23"/>
  <c r="FA2" i="23"/>
  <c r="EU2" i="23"/>
  <c r="EU2" i="23" a="1"/>
  <c r="EP2" i="23"/>
  <c r="EP2" i="23" a="1"/>
  <c r="EO2" i="23"/>
  <c r="EN2" i="23"/>
  <c r="EM2" i="23"/>
  <c r="EL2" i="23"/>
  <c r="EK2" i="23"/>
  <c r="EJ2" i="23"/>
  <c r="EI2" i="23"/>
  <c r="EH2" i="23"/>
  <c r="EG2" i="23"/>
  <c r="EF2" i="23"/>
  <c r="EE2" i="23"/>
  <c r="ED2" i="23"/>
  <c r="EC2" i="23"/>
  <c r="EB2" i="23"/>
  <c r="EA2" i="23"/>
  <c r="DZ2" i="23"/>
  <c r="DY2" i="23"/>
  <c r="DX2" i="23"/>
  <c r="DW2" i="23"/>
  <c r="DV2" i="23"/>
  <c r="DU2" i="23"/>
  <c r="DT2" i="23"/>
  <c r="DS2" i="23"/>
  <c r="DR2" i="23"/>
  <c r="DQ2" i="23"/>
  <c r="DP2" i="23"/>
  <c r="DO2" i="23"/>
  <c r="DN2" i="23"/>
  <c r="DM2" i="23"/>
  <c r="DL2" i="23"/>
  <c r="DK2" i="23"/>
  <c r="DJ2" i="23"/>
  <c r="DI2" i="23"/>
  <c r="DH2" i="23"/>
  <c r="DG2" i="23"/>
  <c r="DF2" i="23"/>
  <c r="DE2" i="23"/>
  <c r="DD2" i="23"/>
  <c r="DC2" i="23"/>
  <c r="DB2" i="23"/>
  <c r="DA2" i="23"/>
  <c r="CZ2" i="23"/>
  <c r="CY2" i="23"/>
  <c r="CX2" i="23"/>
  <c r="CW2" i="23"/>
  <c r="CV2" i="23"/>
  <c r="CU2" i="23"/>
  <c r="CT2" i="23"/>
  <c r="CS2" i="23"/>
  <c r="CR2" i="23"/>
  <c r="CQ2" i="23"/>
  <c r="CP2" i="23"/>
  <c r="CO2" i="23"/>
  <c r="CN2" i="23"/>
  <c r="CM2" i="23"/>
  <c r="CL2" i="23"/>
  <c r="CK2" i="23"/>
  <c r="CJ2" i="23"/>
  <c r="CI2" i="23"/>
  <c r="CH2" i="23"/>
  <c r="CG2" i="23"/>
  <c r="CF2" i="23"/>
  <c r="CE2" i="23"/>
  <c r="CD2" i="23"/>
  <c r="CC2" i="23"/>
  <c r="CB2" i="23"/>
  <c r="CA2" i="23"/>
  <c r="BZ2" i="23"/>
  <c r="BY2" i="23"/>
  <c r="BX2" i="23"/>
  <c r="BW2" i="23"/>
  <c r="BV2" i="23"/>
  <c r="BU2" i="23"/>
  <c r="BT2" i="23"/>
  <c r="BS2" i="23"/>
  <c r="BR2" i="23"/>
  <c r="BQ2" i="23"/>
  <c r="BP2" i="23"/>
  <c r="BO2" i="23"/>
  <c r="BN2" i="23"/>
  <c r="BM2" i="23"/>
  <c r="BL2" i="23"/>
  <c r="BK2" i="23"/>
  <c r="BJ2" i="23"/>
  <c r="BI2" i="23"/>
  <c r="BH2" i="23"/>
  <c r="BG2" i="23"/>
  <c r="BF2" i="23"/>
  <c r="BE2" i="23"/>
  <c r="BD2" i="23"/>
  <c r="BC2" i="23"/>
  <c r="BB2" i="23"/>
  <c r="BA2" i="23"/>
  <c r="AZ2" i="23"/>
  <c r="AY2" i="23"/>
  <c r="AX2" i="23"/>
  <c r="AW2" i="23"/>
  <c r="AV2" i="23"/>
  <c r="AU2" i="23"/>
  <c r="AT2" i="23"/>
  <c r="AS2" i="23"/>
  <c r="AR2" i="23"/>
  <c r="AQ2" i="23"/>
  <c r="AP2" i="23"/>
  <c r="AO2" i="23"/>
  <c r="AN2" i="23"/>
  <c r="AM2" i="23"/>
  <c r="AL2" i="23"/>
  <c r="AK2" i="23"/>
  <c r="AJ2" i="23"/>
  <c r="AI2" i="23"/>
  <c r="AH2" i="23"/>
  <c r="AG2" i="23"/>
  <c r="AF2" i="23"/>
  <c r="AE2" i="23"/>
  <c r="AD2" i="23"/>
  <c r="AC2" i="23"/>
  <c r="AB2" i="23"/>
  <c r="AA2" i="23"/>
  <c r="Z2" i="23"/>
  <c r="Y2" i="23"/>
  <c r="X2" i="23"/>
  <c r="W2" i="23"/>
  <c r="V2" i="23"/>
  <c r="U2" i="23"/>
  <c r="T2" i="23"/>
  <c r="S2" i="23"/>
  <c r="R2" i="23"/>
  <c r="Q2" i="23"/>
  <c r="P2" i="23"/>
  <c r="O2" i="23"/>
  <c r="N2" i="23"/>
  <c r="M2" i="23"/>
  <c r="L2" i="23"/>
  <c r="K2" i="23"/>
  <c r="J2" i="23"/>
  <c r="I2" i="23"/>
  <c r="H2" i="23"/>
  <c r="G2" i="23"/>
  <c r="F2" i="23"/>
  <c r="E2" i="23"/>
  <c r="D2" i="23"/>
  <c r="C2" i="23"/>
  <c r="B2" i="23"/>
  <c r="A2" i="23"/>
  <c r="G391" i="3"/>
  <c r="D390" i="3"/>
  <c r="D391" i="3" s="1"/>
  <c r="C390" i="3"/>
  <c r="C391" i="3" s="1"/>
  <c r="E391" i="3" s="1"/>
  <c r="E389" i="3"/>
  <c r="E388" i="3"/>
  <c r="E387" i="3"/>
  <c r="E386" i="3"/>
  <c r="E385" i="3"/>
  <c r="E384" i="3"/>
  <c r="E383" i="3"/>
  <c r="E382" i="3"/>
  <c r="E381" i="3"/>
  <c r="E380" i="3"/>
  <c r="E379" i="3"/>
  <c r="E378" i="3"/>
  <c r="E377" i="3"/>
  <c r="G352" i="3"/>
  <c r="D352" i="3"/>
  <c r="D351" i="3"/>
  <c r="C351" i="3"/>
  <c r="C352" i="3" s="1"/>
  <c r="E352" i="3" s="1"/>
  <c r="E350" i="3"/>
  <c r="E349" i="3"/>
  <c r="E348" i="3"/>
  <c r="E347" i="3"/>
  <c r="E346" i="3"/>
  <c r="E345" i="3"/>
  <c r="E344" i="3"/>
  <c r="E343" i="3"/>
  <c r="E342" i="3"/>
  <c r="E341" i="3"/>
  <c r="E340" i="3"/>
  <c r="E339" i="3"/>
  <c r="E338" i="3"/>
  <c r="G313" i="3"/>
  <c r="C313" i="3"/>
  <c r="E313" i="3" s="1"/>
  <c r="D312" i="3"/>
  <c r="D313" i="3" s="1"/>
  <c r="C312" i="3"/>
  <c r="E311" i="3"/>
  <c r="E310" i="3"/>
  <c r="E309" i="3"/>
  <c r="E308" i="3"/>
  <c r="E307" i="3"/>
  <c r="E306" i="3"/>
  <c r="E305" i="3"/>
  <c r="E304" i="3"/>
  <c r="E303" i="3"/>
  <c r="E302" i="3"/>
  <c r="E301" i="3"/>
  <c r="E300" i="3"/>
  <c r="E299" i="3"/>
  <c r="G274" i="3"/>
  <c r="D273" i="3"/>
  <c r="D274" i="3" s="1"/>
  <c r="C273" i="3"/>
  <c r="C274" i="3" s="1"/>
  <c r="E274" i="3" s="1"/>
  <c r="E272" i="3"/>
  <c r="E271" i="3"/>
  <c r="E270" i="3"/>
  <c r="E269" i="3"/>
  <c r="E268" i="3"/>
  <c r="E267" i="3"/>
  <c r="E266" i="3"/>
  <c r="E265" i="3"/>
  <c r="E264" i="3"/>
  <c r="E263" i="3"/>
  <c r="E262" i="3"/>
  <c r="E261" i="3"/>
  <c r="E260" i="3"/>
  <c r="G235" i="3"/>
  <c r="D234" i="3"/>
  <c r="D235" i="3" s="1"/>
  <c r="C234" i="3"/>
  <c r="C235" i="3" s="1"/>
  <c r="E235" i="3" s="1"/>
  <c r="E233" i="3"/>
  <c r="E232" i="3"/>
  <c r="E231" i="3"/>
  <c r="E230" i="3"/>
  <c r="E229" i="3"/>
  <c r="E228" i="3"/>
  <c r="E227" i="3"/>
  <c r="E226" i="3"/>
  <c r="E225" i="3"/>
  <c r="E224" i="3"/>
  <c r="E223" i="3"/>
  <c r="E222" i="3"/>
  <c r="E221" i="3"/>
  <c r="G196" i="3"/>
  <c r="D195" i="3"/>
  <c r="D196" i="3" s="1"/>
  <c r="C195" i="3"/>
  <c r="C196" i="3" s="1"/>
  <c r="E196" i="3" s="1"/>
  <c r="E194" i="3"/>
  <c r="E193" i="3"/>
  <c r="E192" i="3"/>
  <c r="E191" i="3"/>
  <c r="E190" i="3"/>
  <c r="E189" i="3"/>
  <c r="E188" i="3"/>
  <c r="E187" i="3"/>
  <c r="E186" i="3"/>
  <c r="E185" i="3"/>
  <c r="E184" i="3"/>
  <c r="E183" i="3"/>
  <c r="E182" i="3"/>
  <c r="G157" i="3"/>
  <c r="C157" i="3"/>
  <c r="E157" i="3" s="1"/>
  <c r="D156" i="3"/>
  <c r="D157" i="3" s="1"/>
  <c r="C156" i="3"/>
  <c r="E155" i="3"/>
  <c r="E154" i="3"/>
  <c r="E153" i="3"/>
  <c r="E152" i="3"/>
  <c r="E151" i="3"/>
  <c r="E150" i="3"/>
  <c r="E149" i="3"/>
  <c r="E148" i="3"/>
  <c r="E147" i="3"/>
  <c r="E146" i="3"/>
  <c r="E145" i="3"/>
  <c r="E144" i="3"/>
  <c r="E143" i="3"/>
  <c r="G118" i="3"/>
  <c r="D117" i="3"/>
  <c r="D118" i="3" s="1"/>
  <c r="C117" i="3"/>
  <c r="C118" i="3" s="1"/>
  <c r="E118" i="3" s="1"/>
  <c r="E116" i="3"/>
  <c r="E115" i="3"/>
  <c r="E114" i="3"/>
  <c r="E113" i="3"/>
  <c r="E112" i="3"/>
  <c r="E111" i="3"/>
  <c r="E110" i="3"/>
  <c r="E109" i="3"/>
  <c r="E108" i="3"/>
  <c r="E107" i="3"/>
  <c r="E106" i="3"/>
  <c r="E105" i="3"/>
  <c r="E104" i="3"/>
  <c r="G79" i="3"/>
  <c r="D78" i="3"/>
  <c r="D79" i="3" s="1"/>
  <c r="C78" i="3"/>
  <c r="C79" i="3" s="1"/>
  <c r="E79" i="3" s="1"/>
  <c r="E77" i="3"/>
  <c r="E76" i="3"/>
  <c r="E75" i="3"/>
  <c r="E74" i="3"/>
  <c r="E73" i="3"/>
  <c r="E72" i="3"/>
  <c r="E71" i="3"/>
  <c r="E70" i="3"/>
  <c r="E69" i="3"/>
  <c r="E68" i="3"/>
  <c r="E67" i="3"/>
  <c r="E66" i="3"/>
  <c r="E65" i="3"/>
  <c r="G40" i="3"/>
  <c r="D39" i="3"/>
  <c r="D40" i="3" s="1"/>
  <c r="C39" i="3"/>
  <c r="C40" i="3" s="1"/>
  <c r="E40" i="3" s="1"/>
  <c r="E38" i="3"/>
  <c r="E37" i="3"/>
  <c r="E36" i="3"/>
  <c r="E35" i="3"/>
  <c r="E34" i="3"/>
  <c r="E33" i="3"/>
  <c r="E32" i="3"/>
  <c r="E31" i="3"/>
  <c r="E30" i="3"/>
  <c r="E29" i="3"/>
  <c r="E28" i="3"/>
  <c r="E27" i="3"/>
  <c r="E26" i="3"/>
  <c r="ABW2" i="22"/>
  <c r="ABW2" i="22" a="1"/>
  <c r="AAX2" i="22"/>
  <c r="AAX2" i="22" a="1"/>
  <c r="ZY2" i="22"/>
  <c r="ZY2" i="22" a="1"/>
  <c r="YZ2" i="22"/>
  <c r="YZ2" i="22" a="1"/>
  <c r="YA2" i="22" a="1"/>
  <c r="YA2" i="22" s="1"/>
  <c r="XB2" i="22"/>
  <c r="XB2" i="22" a="1"/>
  <c r="WC2" i="22"/>
  <c r="WC2" i="22" a="1"/>
  <c r="VD2" i="22"/>
  <c r="VD2" i="22" a="1"/>
  <c r="UE2" i="22"/>
  <c r="UE2" i="22" a="1"/>
  <c r="TF2" i="22"/>
  <c r="TF2" i="22" a="1"/>
  <c r="SG2" i="22"/>
  <c r="SG2" i="22" a="1"/>
  <c r="RH2" i="22"/>
  <c r="RH2" i="22" a="1"/>
  <c r="QI2" i="22"/>
  <c r="QI2" i="22" a="1"/>
  <c r="PJ2" i="22"/>
  <c r="PJ2" i="22" a="1"/>
  <c r="OK2" i="22"/>
  <c r="OK2" i="22" a="1"/>
  <c r="NL2" i="22"/>
  <c r="NL2" i="22" a="1"/>
  <c r="MM2" i="22"/>
  <c r="MM2" i="22" a="1"/>
  <c r="LN2" i="22"/>
  <c r="LN2" i="22" a="1"/>
  <c r="KO2" i="22"/>
  <c r="KO2" i="22" a="1"/>
  <c r="JP2" i="22"/>
  <c r="JP2" i="22" a="1"/>
  <c r="IQ2" i="22"/>
  <c r="IQ2" i="22" a="1"/>
  <c r="HR2" i="22"/>
  <c r="HR2" i="22" a="1"/>
  <c r="GS2" i="22"/>
  <c r="GS2" i="22" a="1"/>
  <c r="FT2" i="22"/>
  <c r="FT2" i="22" a="1"/>
  <c r="EU2" i="22"/>
  <c r="EU2" i="22" a="1"/>
  <c r="DV2" i="22"/>
  <c r="DV2" i="22" a="1"/>
  <c r="CW2" i="22"/>
  <c r="CW2" i="22" a="1"/>
  <c r="BX2" i="22" a="1"/>
  <c r="BX2" i="22" s="1"/>
  <c r="AY2" i="22"/>
  <c r="AY2" i="22" a="1"/>
  <c r="Z2" i="22"/>
  <c r="Z2" i="22" a="1"/>
  <c r="A2" i="22" a="1"/>
  <c r="A2" i="22" s="1"/>
  <c r="OL2" i="21"/>
  <c r="OK2" i="21"/>
  <c r="OJ2" i="21"/>
  <c r="OI2" i="21"/>
  <c r="OH2" i="21"/>
  <c r="OG2" i="21"/>
  <c r="OF2" i="21"/>
  <c r="OE2" i="21"/>
  <c r="OD2" i="21"/>
  <c r="OC2" i="21"/>
  <c r="OB2" i="21"/>
  <c r="OA2" i="21"/>
  <c r="NZ2" i="21"/>
  <c r="NY2" i="21"/>
  <c r="NX2" i="21"/>
  <c r="NW2" i="21"/>
  <c r="NV2" i="21"/>
  <c r="NU2" i="21"/>
  <c r="NT2" i="21"/>
  <c r="NS2" i="21"/>
  <c r="NR2" i="21"/>
  <c r="NQ2" i="21"/>
  <c r="NC2" i="21"/>
  <c r="NC2" i="21" a="1"/>
  <c r="MO2" i="21"/>
  <c r="MO2" i="21" a="1"/>
  <c r="MA2" i="21"/>
  <c r="MA2" i="21" a="1"/>
  <c r="LM2" i="21"/>
  <c r="LM2" i="21" a="1"/>
  <c r="KY2" i="21"/>
  <c r="KY2" i="21" a="1"/>
  <c r="KK2" i="21"/>
  <c r="KK2" i="21" a="1"/>
  <c r="JW2" i="21"/>
  <c r="JW2" i="21" a="1"/>
  <c r="JI2" i="21"/>
  <c r="JI2" i="21" a="1"/>
  <c r="IU2" i="21"/>
  <c r="IU2" i="21" a="1"/>
  <c r="IG2" i="21"/>
  <c r="IG2" i="21" a="1"/>
  <c r="HS2" i="21"/>
  <c r="HS2" i="21" a="1"/>
  <c r="HE2" i="21"/>
  <c r="HE2" i="21" a="1"/>
  <c r="GQ2" i="21"/>
  <c r="GQ2" i="21" a="1"/>
  <c r="GC2" i="21"/>
  <c r="GC2" i="21" a="1"/>
  <c r="FO2" i="21"/>
  <c r="FO2" i="21" a="1"/>
  <c r="FA2" i="21"/>
  <c r="FA2" i="21" a="1"/>
  <c r="EM2" i="21"/>
  <c r="EM2" i="21" a="1"/>
  <c r="DY2" i="21"/>
  <c r="DY2" i="21" a="1"/>
  <c r="DK2" i="21"/>
  <c r="DK2" i="21" a="1"/>
  <c r="CW2" i="21"/>
  <c r="CW2" i="21" a="1"/>
  <c r="CV2" i="21"/>
  <c r="CU2" i="21"/>
  <c r="CT2" i="21"/>
  <c r="CS2" i="21"/>
  <c r="CR2" i="21"/>
  <c r="CQ2" i="21"/>
  <c r="CP2" i="21"/>
  <c r="CO2" i="21"/>
  <c r="CN2" i="21"/>
  <c r="CM2" i="21"/>
  <c r="CL2" i="21"/>
  <c r="CK2" i="21"/>
  <c r="CJ2" i="21"/>
  <c r="CI2" i="21"/>
  <c r="CH2" i="21"/>
  <c r="CG2" i="21"/>
  <c r="CF2" i="21"/>
  <c r="CE2" i="21"/>
  <c r="CD2" i="21"/>
  <c r="CC2" i="21"/>
  <c r="CB2" i="21"/>
  <c r="CA2" i="21"/>
  <c r="BZ2" i="21"/>
  <c r="BY2" i="21"/>
  <c r="BX2" i="21"/>
  <c r="BW2" i="21"/>
  <c r="BV2" i="21"/>
  <c r="BU2" i="21"/>
  <c r="BT2" i="21"/>
  <c r="BS2" i="21"/>
  <c r="BR2" i="21"/>
  <c r="BQ2" i="21"/>
  <c r="BP2" i="21"/>
  <c r="BO2" i="21"/>
  <c r="BN2" i="21"/>
  <c r="BM2" i="21"/>
  <c r="BL2" i="21"/>
  <c r="BK2" i="21"/>
  <c r="BJ2" i="21"/>
  <c r="BI2" i="21"/>
  <c r="BH2" i="21"/>
  <c r="BG2" i="21"/>
  <c r="BF2" i="21"/>
  <c r="BE2" i="21"/>
  <c r="BD2" i="21"/>
  <c r="BC2" i="21"/>
  <c r="BB2" i="21"/>
  <c r="BA2" i="21"/>
  <c r="AZ2" i="21"/>
  <c r="AY2" i="21"/>
  <c r="AX2" i="21"/>
  <c r="AW2" i="21"/>
  <c r="AV2" i="21"/>
  <c r="AU2" i="21"/>
  <c r="AT2" i="21"/>
  <c r="AS2" i="21"/>
  <c r="AR2" i="21"/>
  <c r="AQ2" i="21"/>
  <c r="AP2" i="21"/>
  <c r="AO2" i="21"/>
  <c r="AN2" i="21"/>
  <c r="AM2" i="21"/>
  <c r="AL2" i="21"/>
  <c r="AK2" i="21"/>
  <c r="AJ2" i="21"/>
  <c r="AI2" i="21"/>
  <c r="AH2" i="21"/>
  <c r="AG2" i="21"/>
  <c r="AF2" i="21"/>
  <c r="AE2" i="21"/>
  <c r="AD2" i="21"/>
  <c r="AC2" i="21"/>
  <c r="AB2" i="21"/>
  <c r="AA2" i="21"/>
  <c r="Z2" i="21"/>
  <c r="Y2" i="21"/>
  <c r="X2" i="21"/>
  <c r="W2" i="21"/>
  <c r="V2" i="21"/>
  <c r="U2" i="21"/>
  <c r="T2" i="21"/>
  <c r="S2" i="21"/>
  <c r="R2" i="21"/>
  <c r="Q2" i="21"/>
  <c r="P2" i="21"/>
  <c r="O2" i="21"/>
  <c r="N2" i="21"/>
  <c r="M2" i="21"/>
  <c r="L2" i="21"/>
  <c r="K2" i="21"/>
  <c r="J2" i="21"/>
  <c r="I2" i="21"/>
  <c r="H2" i="21"/>
  <c r="G2" i="21"/>
  <c r="F2" i="21"/>
  <c r="E2" i="21"/>
  <c r="D2" i="21"/>
  <c r="C2" i="21"/>
  <c r="B2" i="21"/>
  <c r="A2" i="21"/>
  <c r="MX2" i="20"/>
  <c r="MW2" i="20"/>
  <c r="MV2" i="20"/>
  <c r="MU2" i="20"/>
  <c r="MT2" i="20"/>
  <c r="MS2" i="20"/>
  <c r="MR2" i="20"/>
  <c r="MQ2" i="20"/>
  <c r="MP2" i="20"/>
  <c r="MO2" i="20"/>
  <c r="MN2" i="20"/>
  <c r="MM2" i="20"/>
  <c r="ML2" i="20"/>
  <c r="MK2" i="20"/>
  <c r="MJ2" i="20"/>
  <c r="MI2" i="20"/>
  <c r="MH2" i="20"/>
  <c r="MG2" i="20"/>
  <c r="MF2" i="20"/>
  <c r="ME2" i="20"/>
  <c r="MD2" i="20"/>
  <c r="MC2" i="20"/>
  <c r="LO2" i="20"/>
  <c r="LO2" i="20" a="1"/>
  <c r="LA2" i="20"/>
  <c r="LA2" i="20" a="1"/>
  <c r="KM2" i="20"/>
  <c r="KM2" i="20" a="1"/>
  <c r="JY2" i="20"/>
  <c r="JY2" i="20" a="1"/>
  <c r="JK2" i="20"/>
  <c r="JK2" i="20" a="1"/>
  <c r="IW2" i="20"/>
  <c r="IW2" i="20" a="1"/>
  <c r="II2" i="20"/>
  <c r="II2" i="20" a="1"/>
  <c r="HU2" i="20"/>
  <c r="HU2" i="20" a="1"/>
  <c r="HG2" i="20"/>
  <c r="HG2" i="20" a="1"/>
  <c r="GS2" i="20"/>
  <c r="GS2" i="20" a="1"/>
  <c r="GE2" i="20"/>
  <c r="GE2" i="20" a="1"/>
  <c r="FQ2" i="20"/>
  <c r="FQ2" i="20" a="1"/>
  <c r="FC2" i="20"/>
  <c r="FC2" i="20" a="1"/>
  <c r="EO2" i="20"/>
  <c r="EO2" i="20" a="1"/>
  <c r="EA2" i="20"/>
  <c r="EA2" i="20" a="1"/>
  <c r="DM2" i="20"/>
  <c r="DM2" i="20" a="1"/>
  <c r="CY2" i="20"/>
  <c r="CY2" i="20" a="1"/>
  <c r="CX2" i="20"/>
  <c r="CW2" i="20"/>
  <c r="CV2" i="20"/>
  <c r="CU2" i="20"/>
  <c r="CT2" i="20"/>
  <c r="CS2" i="20"/>
  <c r="CR2" i="20"/>
  <c r="CQ2" i="20"/>
  <c r="CP2" i="20"/>
  <c r="CO2" i="20"/>
  <c r="CN2" i="20"/>
  <c r="CM2" i="20"/>
  <c r="CL2" i="20"/>
  <c r="CK2" i="20"/>
  <c r="CJ2" i="20"/>
  <c r="CI2" i="20"/>
  <c r="CH2" i="20"/>
  <c r="CG2" i="20"/>
  <c r="CF2" i="20"/>
  <c r="CE2" i="20"/>
  <c r="CD2" i="20"/>
  <c r="CC2" i="20"/>
  <c r="CB2" i="20"/>
  <c r="CA2" i="20"/>
  <c r="BZ2" i="20"/>
  <c r="BY2" i="20"/>
  <c r="BX2" i="20"/>
  <c r="BW2" i="20"/>
  <c r="BV2" i="20"/>
  <c r="BU2" i="20"/>
  <c r="BT2" i="20"/>
  <c r="BS2" i="20"/>
  <c r="BR2" i="20"/>
  <c r="BQ2" i="20"/>
  <c r="BP2" i="20"/>
  <c r="BO2" i="20"/>
  <c r="BN2" i="20"/>
  <c r="BM2" i="20"/>
  <c r="BL2" i="20"/>
  <c r="BK2" i="20"/>
  <c r="BJ2" i="20"/>
  <c r="BI2" i="20"/>
  <c r="BH2" i="20"/>
  <c r="BG2" i="20"/>
  <c r="BF2" i="20"/>
  <c r="BE2" i="20"/>
  <c r="BD2" i="20"/>
  <c r="BC2" i="20"/>
  <c r="BB2" i="20"/>
  <c r="BA2" i="20"/>
  <c r="AZ2" i="20"/>
  <c r="AY2" i="20"/>
  <c r="AX2" i="20"/>
  <c r="AW2" i="20"/>
  <c r="AV2" i="20"/>
  <c r="AU2" i="20"/>
  <c r="AT2" i="20"/>
  <c r="AS2" i="20"/>
  <c r="AR2" i="20"/>
  <c r="AQ2" i="20"/>
  <c r="AP2" i="20"/>
  <c r="AO2" i="20"/>
  <c r="AN2" i="20"/>
  <c r="AM2" i="20"/>
  <c r="AL2" i="20"/>
  <c r="AK2" i="20"/>
  <c r="AJ2" i="20"/>
  <c r="AI2" i="20"/>
  <c r="AH2" i="20"/>
  <c r="AG2" i="20"/>
  <c r="AF2" i="20"/>
  <c r="AE2" i="20"/>
  <c r="AD2" i="20"/>
  <c r="AC2" i="20"/>
  <c r="AB2" i="20"/>
  <c r="AA2" i="20"/>
  <c r="Z2" i="20"/>
  <c r="Y2" i="20"/>
  <c r="X2" i="20"/>
  <c r="W2" i="20"/>
  <c r="V2" i="20"/>
  <c r="U2" i="20"/>
  <c r="T2" i="20"/>
  <c r="S2" i="20"/>
  <c r="R2" i="20"/>
  <c r="Q2" i="20"/>
  <c r="P2" i="20"/>
  <c r="O2" i="20"/>
  <c r="N2" i="20"/>
  <c r="M2" i="20"/>
  <c r="L2" i="20"/>
  <c r="K2" i="20"/>
  <c r="J2" i="20"/>
  <c r="I2" i="20"/>
  <c r="H2" i="20"/>
  <c r="G2" i="20"/>
  <c r="F2" i="20"/>
  <c r="E2" i="20"/>
  <c r="D2" i="20"/>
  <c r="C2" i="20"/>
  <c r="B2" i="20"/>
  <c r="A2" i="20"/>
  <c r="Y2" i="19"/>
  <c r="X2" i="19"/>
  <c r="W2" i="19"/>
  <c r="V2" i="19"/>
  <c r="U2" i="19"/>
  <c r="T2" i="19"/>
  <c r="S2" i="19"/>
  <c r="R2" i="19"/>
  <c r="Q2" i="19"/>
  <c r="P2" i="19"/>
  <c r="O2" i="19"/>
  <c r="N2" i="19"/>
  <c r="M2" i="19"/>
  <c r="L2" i="19"/>
  <c r="K2" i="19"/>
  <c r="J2" i="19"/>
  <c r="I2" i="19"/>
  <c r="H2" i="19"/>
  <c r="G2" i="19"/>
  <c r="F2" i="19"/>
  <c r="E2" i="19"/>
  <c r="D2" i="19"/>
  <c r="C2" i="19"/>
  <c r="B2" i="19"/>
  <c r="A2" i="19"/>
  <c r="B30" i="13"/>
  <c r="B29" i="13"/>
  <c r="K23" i="13"/>
  <c r="K22" i="13"/>
  <c r="K21" i="13"/>
  <c r="K20" i="13"/>
  <c r="DT48" i="24" a="1"/>
  <c r="CG46" i="24" a="1"/>
  <c r="Z38" i="24" a="1"/>
  <c r="X42" i="24" a="1"/>
  <c r="BU51" i="24" a="1"/>
  <c r="DX43" i="24" a="1"/>
  <c r="CE48" i="24" a="1"/>
  <c r="BF33" i="24" a="1"/>
  <c r="E44" i="24" a="1"/>
  <c r="DS51" i="24" a="1"/>
  <c r="J45" i="24" a="1"/>
  <c r="DQ27" i="24" a="1"/>
  <c r="Z36" i="24" a="1"/>
  <c r="CJ44" i="24" a="1"/>
  <c r="EE51" i="24" a="1"/>
  <c r="BD42" i="24" a="1"/>
  <c r="BZ40" i="24" a="1"/>
  <c r="DZ40" i="24" a="1"/>
  <c r="Q37" i="24" a="1"/>
  <c r="U42" i="24" a="1"/>
  <c r="DD22" i="24" a="1"/>
  <c r="BV47" i="24" a="1"/>
  <c r="AE20" i="24" a="1"/>
  <c r="CC44" i="24" a="1"/>
  <c r="BR45" i="24" a="1"/>
  <c r="CC34" i="24" a="1"/>
  <c r="BU44" i="24" a="1"/>
  <c r="W45" i="24" a="1"/>
  <c r="AW31" i="24" a="1"/>
  <c r="CO33" i="24" a="1"/>
  <c r="CK48" i="24" a="1"/>
  <c r="DL47" i="24" a="1"/>
  <c r="DP43" i="24" a="1"/>
  <c r="CD31" i="24" a="1"/>
  <c r="CE24" i="24" a="1"/>
  <c r="BV38" i="24" a="1"/>
  <c r="BB40" i="24" a="1"/>
  <c r="CC31" i="24" a="1"/>
  <c r="M47" i="24" a="1"/>
  <c r="CP44" i="24" a="1"/>
  <c r="CG30" i="24" a="1"/>
  <c r="BQ41" i="24" a="1"/>
  <c r="EB50" i="24" a="1"/>
  <c r="BB45" i="24" a="1"/>
  <c r="CZ32" i="24" a="1"/>
  <c r="AW47" i="24" a="1"/>
  <c r="EM39" i="24" a="1"/>
  <c r="DG44" i="24" a="1"/>
  <c r="EA42" i="24" a="1"/>
  <c r="CK32" i="24" a="1"/>
  <c r="CE45" i="24" a="1"/>
  <c r="AR42" i="24" a="1"/>
  <c r="DW51" i="24" a="1"/>
  <c r="CW39" i="24" a="1"/>
  <c r="EM42" i="24" a="1"/>
  <c r="CY30" i="24" a="1"/>
  <c r="AA35" i="24" a="1"/>
  <c r="CM36" i="24" a="1"/>
  <c r="CN36" i="24" a="1"/>
  <c r="CP50" i="24" a="1"/>
  <c r="AH31" i="24" a="1"/>
  <c r="EK43" i="24" a="1"/>
  <c r="CF51" i="24" a="1"/>
  <c r="EH25" i="24" a="1"/>
  <c r="BH27" i="24" a="1"/>
  <c r="BL34" i="24" a="1"/>
  <c r="M24" i="24" a="1"/>
  <c r="BT39" i="24" a="1"/>
  <c r="AP45" i="24" a="1"/>
  <c r="CU42" i="24" a="1"/>
  <c r="E42" i="24" a="1"/>
  <c r="CR38" i="24" a="1"/>
  <c r="BN24" i="24" a="1"/>
  <c r="CQ35" i="24" a="1"/>
  <c r="F30" i="24" a="1"/>
  <c r="AY46" i="24" a="1"/>
  <c r="CI31" i="24" a="1"/>
  <c r="AE48" i="24" a="1"/>
  <c r="BP46" i="24" a="1"/>
  <c r="DE29" i="24" a="1"/>
  <c r="CU35" i="24" a="1"/>
  <c r="BS30" i="24" a="1"/>
  <c r="BA39" i="24" a="1"/>
  <c r="EB51" i="24" a="1"/>
  <c r="CR40" i="24" a="1"/>
  <c r="DP39" i="24" a="1"/>
  <c r="DY47" i="24" a="1"/>
  <c r="DN46" i="24" a="1"/>
  <c r="AY35" i="24" a="1"/>
  <c r="DI34" i="24" a="1"/>
  <c r="DS34" i="24" a="1"/>
  <c r="AQ37" i="24" a="1"/>
  <c r="BE26" i="24" a="1"/>
  <c r="DT41" i="24" a="1"/>
  <c r="DI35" i="24" a="1"/>
  <c r="BN29" i="24" a="1"/>
  <c r="BB34" i="24" a="1"/>
  <c r="BV46" i="24" a="1"/>
  <c r="DQ34" i="24" a="1"/>
  <c r="BB51" i="24" a="1"/>
  <c r="CP45" i="24" a="1"/>
  <c r="BF40" i="24" a="1"/>
  <c r="Z34" i="24" a="1"/>
  <c r="G28" i="24" a="1"/>
  <c r="EG45" i="24" a="1"/>
  <c r="AK50" i="24" a="1"/>
  <c r="CF47" i="24" a="1"/>
  <c r="B47" i="24" a="1"/>
  <c r="CJ36" i="24" a="1"/>
  <c r="DG49" i="24" a="1"/>
  <c r="J48" i="24" a="1"/>
  <c r="T23" i="24" a="1"/>
  <c r="BD37" i="24" a="1"/>
  <c r="AD48" i="24" a="1"/>
  <c r="DS20" i="24" a="1"/>
  <c r="BT30" i="24" a="1"/>
  <c r="DF47" i="24" a="1"/>
  <c r="DE51" i="24" a="1"/>
  <c r="EH46" i="24" a="1"/>
  <c r="CI51" i="24" a="1"/>
  <c r="CB50" i="24" a="1"/>
  <c r="DA49" i="24" a="1"/>
  <c r="CN19" i="24" a="1"/>
  <c r="BZ12" i="24" a="1"/>
  <c r="CW13" i="24" a="1"/>
  <c r="CY34" i="24" a="1"/>
  <c r="K36" i="24" a="1"/>
  <c r="AD37" i="24" a="1"/>
  <c r="DL39" i="24" a="1"/>
  <c r="AV43" i="24" a="1"/>
  <c r="BD48" i="24" a="1"/>
  <c r="EF38" i="24" a="1"/>
  <c r="BA41" i="24" a="1"/>
  <c r="EL51" i="24" a="1"/>
  <c r="BV50" i="24" a="1"/>
  <c r="CJ33" i="24" a="1"/>
  <c r="CU29" i="24" a="1"/>
  <c r="BH42" i="24" a="1"/>
  <c r="CJ45" i="24" a="1"/>
  <c r="AI48" i="24" a="1"/>
  <c r="CL34" i="24" a="1"/>
  <c r="DT38" i="24" a="1"/>
  <c r="BY48" i="24" a="1"/>
  <c r="CA36" i="24" a="1"/>
  <c r="DN29" i="24" a="1"/>
  <c r="AL41" i="24" a="1"/>
  <c r="BD40" i="24" a="1"/>
  <c r="AB38" i="24" a="1"/>
  <c r="DF35" i="24" a="1"/>
  <c r="BX45" i="24" a="1"/>
  <c r="EK50" i="24" a="1"/>
  <c r="CI35" i="24" a="1"/>
  <c r="M44" i="24" a="1"/>
  <c r="BP35" i="24" a="1"/>
  <c r="W44" i="24" a="1"/>
  <c r="DM44" i="24" a="1"/>
  <c r="AK38" i="24" a="1"/>
  <c r="EC23" i="24" a="1"/>
  <c r="CO46" i="24" a="1"/>
  <c r="W33" i="24" a="1"/>
  <c r="BT32" i="24" a="1"/>
  <c r="CJ46" i="24" a="1"/>
  <c r="BJ45" i="24" a="1"/>
  <c r="ED25" i="24" a="1"/>
  <c r="DQ50" i="24" a="1"/>
  <c r="DS41" i="24" a="1"/>
  <c r="BO35" i="24" a="1"/>
  <c r="CO41" i="24" a="1"/>
  <c r="BS46" i="24" a="1"/>
  <c r="CH46" i="24" a="1"/>
  <c r="CD36" i="24" a="1"/>
  <c r="BS50" i="24" a="1"/>
  <c r="DT29" i="24" a="1"/>
  <c r="AO32" i="24" a="1"/>
  <c r="BK36" i="24" a="1"/>
  <c r="U50" i="24" a="1"/>
  <c r="G32" i="24" a="1"/>
  <c r="DB41" i="24" a="1"/>
  <c r="EC51" i="24" a="1"/>
  <c r="CL40" i="24" a="1"/>
  <c r="D43" i="24" a="1"/>
  <c r="EL29" i="24" a="1"/>
  <c r="DU40" i="24" a="1"/>
  <c r="DO40" i="24" a="1"/>
  <c r="DS50" i="24" a="1"/>
  <c r="BK51" i="24" a="1"/>
  <c r="EC30" i="24" a="1"/>
  <c r="BQ37" i="24" a="1"/>
  <c r="Q32" i="24" a="1"/>
  <c r="BI51" i="24" a="1"/>
  <c r="EG37" i="24" a="1"/>
  <c r="AK27" i="24" a="1"/>
  <c r="DE38" i="24" a="1"/>
  <c r="AC36" i="24" a="1"/>
  <c r="CO44" i="24" a="1"/>
  <c r="AZ38" i="24" a="1"/>
  <c r="DH43" i="24" a="1"/>
  <c r="C44" i="24" a="1"/>
  <c r="AA23" i="24" a="1"/>
  <c r="AU20" i="24" a="1"/>
  <c r="P32" i="24" a="1"/>
  <c r="AO49" i="24" a="1"/>
  <c r="AP43" i="24" a="1"/>
  <c r="EL45" i="24" a="1"/>
  <c r="DH48" i="24" a="1"/>
  <c r="DU43" i="24" a="1"/>
  <c r="DD32" i="24" a="1"/>
  <c r="AY49" i="24" a="1"/>
  <c r="EC43" i="24" a="1"/>
  <c r="AM29" i="24" a="1"/>
  <c r="P38" i="24" a="1"/>
  <c r="AJ34" i="24" a="1"/>
  <c r="BT41" i="24" a="1"/>
  <c r="F51" i="24" a="1"/>
  <c r="BD51" i="24" a="1"/>
  <c r="AZ51" i="24" a="1"/>
  <c r="DP17" i="24" a="1"/>
  <c r="AY25" i="24" a="1"/>
  <c r="AR49" i="24" a="1"/>
  <c r="AQ33" i="24" a="1"/>
  <c r="EJ36" i="24" a="1"/>
  <c r="N44" i="24" a="1"/>
  <c r="EC13" i="24" a="1"/>
  <c r="AU25" i="24" a="1"/>
  <c r="AO37" i="24" a="1"/>
  <c r="BQ34" i="24" a="1"/>
  <c r="CR46" i="24" a="1"/>
  <c r="BC45" i="24" a="1"/>
  <c r="DD44" i="24" a="1"/>
  <c r="AV28" i="24" a="1"/>
  <c r="J37" i="24" a="1"/>
  <c r="BZ33" i="24" a="1"/>
  <c r="BC32" i="24" a="1"/>
  <c r="BN36" i="24" a="1"/>
  <c r="CV40" i="24" a="1"/>
  <c r="Q30" i="24" a="1"/>
  <c r="CP26" i="24" a="1"/>
  <c r="AU51" i="24" a="1"/>
  <c r="BZ50" i="24" a="1"/>
  <c r="BN44" i="24" a="1"/>
  <c r="AB44" i="24" a="1"/>
  <c r="AU44" i="24" a="1"/>
  <c r="AS46" i="24" a="1"/>
  <c r="CN24" i="24" a="1"/>
  <c r="CZ26" i="24" a="1"/>
  <c r="U29" i="24" a="1"/>
  <c r="BE36" i="24" a="1"/>
  <c r="DU29" i="24" a="1"/>
  <c r="CQ46" i="24" a="1"/>
  <c r="CY40" i="24" a="1"/>
  <c r="R42" i="24" a="1"/>
  <c r="EJ50" i="24" a="1"/>
  <c r="BM31" i="24" a="1"/>
  <c r="DT42" i="24" a="1"/>
  <c r="DI46" i="24" a="1"/>
  <c r="EJ34" i="24" a="1"/>
  <c r="M37" i="24" a="1"/>
  <c r="S47" i="24" a="1"/>
  <c r="DT49" i="24" a="1"/>
  <c r="BB42" i="24" a="1"/>
  <c r="DM37" i="24" a="1"/>
  <c r="N49" i="24" a="1"/>
  <c r="BR51" i="24" a="1"/>
  <c r="S51" i="24" a="1"/>
  <c r="DV49" i="24" a="1"/>
  <c r="AO43" i="24" a="1"/>
  <c r="EH42" i="24" a="1"/>
  <c r="DO29" i="24" a="1"/>
  <c r="AK35" i="24" a="1"/>
  <c r="H40" i="24" a="1"/>
  <c r="BJ31" i="24" a="1"/>
  <c r="DD48" i="24" a="1"/>
  <c r="M49" i="24" a="1"/>
  <c r="G38" i="24" a="1"/>
  <c r="Z47" i="24" a="1"/>
  <c r="Y45" i="24" a="1"/>
  <c r="O50" i="24" a="1"/>
  <c r="EE35" i="24" a="1"/>
  <c r="AD41" i="24" a="1"/>
  <c r="EH40" i="24" a="1"/>
  <c r="L50" i="24" a="1"/>
  <c r="CM32" i="24" a="1"/>
  <c r="AH40" i="24" a="1"/>
  <c r="BM36" i="24" a="1"/>
  <c r="EE32" i="24" a="1"/>
  <c r="CG47" i="24" a="1"/>
  <c r="CO42" i="24" a="1"/>
  <c r="AR48" i="24" a="1"/>
  <c r="EM50" i="24" a="1"/>
  <c r="BQ35" i="24" a="1"/>
  <c r="CC50" i="24" a="1"/>
  <c r="BZ44" i="24" a="1"/>
  <c r="DN51" i="24" a="1"/>
  <c r="BO48" i="24" a="1"/>
  <c r="AQ46" i="24" a="1"/>
  <c r="BS43" i="24" a="1"/>
  <c r="DV45" i="24" a="1"/>
  <c r="DV47" i="24" a="1"/>
  <c r="BU34" i="24" a="1"/>
  <c r="DS45" i="24" a="1"/>
  <c r="DS37" i="24" a="1"/>
  <c r="CN37" i="24" a="1"/>
  <c r="AP51" i="24" a="1"/>
  <c r="DL51" i="24" a="1"/>
  <c r="ED51" i="24" a="1"/>
  <c r="BO42" i="24" a="1"/>
  <c r="BJ51" i="24" a="1"/>
  <c r="O51" i="24" a="1"/>
  <c r="BB32" i="24" a="1"/>
  <c r="DD43" i="24" a="1"/>
  <c r="BM33" i="24" a="1"/>
  <c r="BS45" i="24" a="1"/>
  <c r="Q45" i="24" a="1"/>
  <c r="AH44" i="24" a="1"/>
  <c r="CI46" i="24" a="1"/>
  <c r="Q33" i="24" a="1"/>
  <c r="EK49" i="24" a="1"/>
  <c r="DL41" i="24" a="1"/>
  <c r="AP6" i="24" a="1"/>
  <c r="CA47" i="24" a="1"/>
  <c r="DI27" i="24" a="1"/>
  <c r="AN42" i="24" a="1"/>
  <c r="CM45" i="24" a="1"/>
  <c r="EM33" i="24" a="1"/>
  <c r="D36" i="24" a="1"/>
  <c r="AQ29" i="24" a="1"/>
  <c r="CU17" i="24" a="1"/>
  <c r="EJ15" i="24" a="1"/>
  <c r="BB43" i="24" a="1"/>
  <c r="AX39" i="24" a="1"/>
  <c r="R37" i="24" a="1"/>
  <c r="EK29" i="24" a="1"/>
  <c r="AS51" i="24" a="1"/>
  <c r="AH29" i="24" a="1"/>
  <c r="AM38" i="24" a="1"/>
  <c r="AD40" i="24" a="1"/>
  <c r="CG33" i="24" a="1"/>
  <c r="BL39" i="24" a="1"/>
  <c r="EH33" i="24" a="1"/>
  <c r="AI46" i="24" a="1"/>
  <c r="CF40" i="24" a="1"/>
  <c r="CH45" i="24" a="1"/>
  <c r="AM49" i="24" a="1"/>
  <c r="J46" i="24" a="1"/>
  <c r="CY50" i="24" a="1"/>
  <c r="DT24" i="24" a="1"/>
  <c r="BR29" i="24" a="1"/>
  <c r="AZ44" i="24" a="1"/>
  <c r="AP33" i="24" a="1"/>
  <c r="DH8" i="24" a="1"/>
  <c r="CS21" i="24" a="1"/>
  <c r="EB41" i="24" a="1"/>
  <c r="AI45" i="24" a="1"/>
  <c r="AA40" i="24" a="1"/>
  <c r="AQ40" i="24" a="1"/>
  <c r="AN43" i="24" a="1"/>
  <c r="O48" i="24" a="1"/>
  <c r="M36" i="24" a="1"/>
  <c r="CP35" i="24" a="1"/>
  <c r="DI47" i="24" a="1"/>
  <c r="EM45" i="24" a="1"/>
  <c r="AX46" i="24" a="1"/>
  <c r="CJ26" i="24" a="1"/>
  <c r="Q41" i="24" a="1"/>
  <c r="D39" i="24" a="1"/>
  <c r="V48" i="24" a="1"/>
  <c r="P44" i="24" a="1"/>
  <c r="CI50" i="24" a="1"/>
  <c r="DA36" i="24" a="1"/>
  <c r="DK32" i="24" a="1"/>
  <c r="AX23" i="24" a="1"/>
  <c r="BA34" i="24" a="1"/>
  <c r="DP37" i="24" a="1"/>
  <c r="CN41" i="24" a="1"/>
  <c r="DB35" i="24" a="1"/>
  <c r="DS48" i="24" a="1"/>
  <c r="K15" i="24" a="1"/>
  <c r="EJ43" i="24" a="1"/>
  <c r="CU30" i="24" a="1"/>
  <c r="AX47" i="24" a="1"/>
  <c r="AP37" i="24" a="1"/>
  <c r="EK51" i="24" a="1"/>
  <c r="EJ45" i="24" a="1"/>
  <c r="AV50" i="24" a="1"/>
  <c r="CQ29" i="24" a="1"/>
  <c r="S46" i="24" a="1"/>
  <c r="AC39" i="24" a="1"/>
  <c r="DJ42" i="24" a="1"/>
  <c r="EM41" i="24" a="1"/>
  <c r="CV31" i="24" a="1"/>
  <c r="DM48" i="24" a="1"/>
  <c r="DC37" i="24" a="1"/>
  <c r="BI49" i="24" a="1"/>
  <c r="CP34" i="24" a="1"/>
  <c r="DQ44" i="24" a="1"/>
  <c r="AZ49" i="24" a="1"/>
  <c r="X44" i="24" a="1"/>
  <c r="BF35" i="24" a="1"/>
  <c r="DB47" i="24" a="1"/>
  <c r="BM50" i="24" a="1"/>
  <c r="BO39" i="24" a="1"/>
  <c r="DY48" i="24" a="1"/>
  <c r="BT35" i="24" a="1"/>
  <c r="DP50" i="24" a="1"/>
  <c r="N48" i="24" a="1"/>
  <c r="DN50" i="24" a="1"/>
  <c r="DZ47" i="24" a="1"/>
  <c r="X49" i="24" a="1"/>
  <c r="AB49" i="24" a="1"/>
  <c r="DR49" i="24" a="1"/>
  <c r="EE31" i="24" a="1"/>
  <c r="EF35" i="24" a="1"/>
  <c r="L36" i="24" a="1"/>
  <c r="DB50" i="24" a="1"/>
  <c r="AS40" i="24" a="1"/>
  <c r="CE36" i="24" a="1"/>
  <c r="EM34" i="24" a="1"/>
  <c r="DJ32" i="24" a="1"/>
  <c r="CO45" i="24" a="1"/>
  <c r="W46" i="24" a="1"/>
  <c r="CR44" i="24" a="1"/>
  <c r="EC46" i="24" a="1"/>
  <c r="CL46" i="24" a="1"/>
  <c r="CC40" i="24" a="1"/>
  <c r="R45" i="24" a="1"/>
  <c r="AK49" i="24" a="1"/>
  <c r="AA44" i="24" a="1"/>
  <c r="AW42" i="24" a="1"/>
  <c r="AD30" i="24" a="1"/>
  <c r="DG50" i="24" a="1"/>
  <c r="B33" i="24" a="1"/>
  <c r="AL31" i="24" a="1"/>
  <c r="V46" i="24" a="1"/>
  <c r="EL35" i="24" a="1"/>
  <c r="BT50" i="24" a="1"/>
  <c r="AX51" i="24" a="1"/>
  <c r="AZ45" i="24" a="1"/>
  <c r="AK43" i="24" a="1"/>
  <c r="AX44" i="24" a="1"/>
  <c r="BU35" i="24" a="1"/>
  <c r="EH48" i="24" a="1"/>
  <c r="CR47" i="24" a="1"/>
  <c r="AN47" i="24" a="1"/>
  <c r="AV30" i="24" a="1"/>
  <c r="AE47" i="24" a="1"/>
  <c r="CC24" i="24" a="1"/>
  <c r="AP48" i="24" a="1"/>
  <c r="EC44" i="24" a="1"/>
  <c r="P48" i="24" a="1"/>
  <c r="ED34" i="24" a="1"/>
  <c r="BN40" i="24" a="1"/>
  <c r="O49" i="24" a="1"/>
  <c r="AQ30" i="24" a="1"/>
  <c r="DL49" i="24" a="1"/>
  <c r="CB49" i="24" a="1"/>
  <c r="DX37" i="24" a="1"/>
  <c r="M46" i="24" a="1"/>
  <c r="CK31" i="24" a="1"/>
  <c r="DT50" i="24" a="1"/>
  <c r="N14" i="24" a="1"/>
  <c r="BP29" i="24" a="1"/>
  <c r="BN35" i="24" a="1"/>
  <c r="W48" i="24" a="1"/>
  <c r="L38" i="24" a="1"/>
  <c r="CK40" i="24" a="1"/>
  <c r="AD25" i="24" a="1"/>
  <c r="CR39" i="24" a="1"/>
  <c r="DN45" i="24" a="1"/>
  <c r="DL27" i="24" a="1"/>
  <c r="BR49" i="24" a="1"/>
  <c r="BI35" i="24" a="1"/>
  <c r="DO49" i="24" a="1"/>
  <c r="BT43" i="24" a="1"/>
  <c r="BE50" i="24" a="1"/>
  <c r="CO29" i="24" a="1"/>
  <c r="BG27" i="24" a="1"/>
  <c r="DC48" i="24" a="1"/>
  <c r="AV33" i="24" a="1"/>
  <c r="BN18" i="24" a="1"/>
  <c r="DF46" i="24" a="1"/>
  <c r="BG46" i="24" a="1"/>
  <c r="DS36" i="24" a="1"/>
  <c r="CZ50" i="24" a="1"/>
  <c r="AV32" i="24" a="1"/>
  <c r="B43" i="24" a="1"/>
  <c r="CD51" i="24" a="1"/>
  <c r="DZ29" i="24" a="1"/>
  <c r="CL37" i="24" a="1"/>
  <c r="S48" i="24" a="1"/>
  <c r="DF44" i="24" a="1"/>
  <c r="CN35" i="24" a="1"/>
  <c r="DR40" i="24" a="1"/>
  <c r="M50" i="24" a="1"/>
  <c r="DW43" i="24" a="1"/>
  <c r="DT45" i="24" a="1"/>
  <c r="DF34" i="24" a="1"/>
  <c r="EB46" i="24" a="1"/>
  <c r="CA32" i="24" a="1"/>
  <c r="CL19" i="24" a="1"/>
  <c r="BW44" i="24" a="1"/>
  <c r="AI39" i="24" a="1"/>
  <c r="AA37" i="24" a="1"/>
  <c r="CV34" i="24" a="1"/>
  <c r="BF48" i="24" a="1"/>
  <c r="CF46" i="24" a="1"/>
  <c r="AN25" i="24" a="1"/>
  <c r="BZ26" i="24" a="1"/>
  <c r="AI44" i="24" a="1"/>
  <c r="CQ42" i="24" a="1"/>
  <c r="CA34" i="24" a="1"/>
  <c r="L43" i="24" a="1"/>
  <c r="DB46" i="24" a="1"/>
  <c r="BY33" i="24" a="1"/>
  <c r="AZ33" i="24" a="1"/>
  <c r="EC36" i="24" a="1"/>
  <c r="P45" i="24" a="1"/>
  <c r="BF23" i="24" a="1"/>
  <c r="CP46" i="24" a="1"/>
  <c r="E35" i="24" a="1"/>
  <c r="CQ49" i="24" a="1"/>
  <c r="EI46" i="24" a="1"/>
  <c r="AM22" i="24" a="1"/>
  <c r="DL50" i="24" a="1"/>
  <c r="DK25" i="24" a="1"/>
  <c r="CQ47" i="24" a="1"/>
  <c r="AX45" i="24" a="1"/>
  <c r="AH37" i="24" a="1"/>
  <c r="F45" i="24" a="1"/>
  <c r="EN39" i="24" a="1"/>
  <c r="BO40" i="24" a="1"/>
  <c r="CC48" i="24" a="1"/>
  <c r="K48" i="24" a="1"/>
  <c r="DF38" i="24" a="1"/>
  <c r="AD42" i="24" a="1"/>
  <c r="CH49" i="24" a="1"/>
  <c r="CZ43" i="24" a="1"/>
  <c r="Q42" i="24" a="1"/>
  <c r="BI29" i="24" a="1"/>
  <c r="CD46" i="24" a="1"/>
  <c r="N36" i="24" a="1"/>
  <c r="BW45" i="24" a="1"/>
  <c r="E31" i="24" a="1"/>
  <c r="Y30" i="24" a="1"/>
  <c r="BN48" i="24" a="1"/>
  <c r="DE48" i="24" a="1"/>
  <c r="CY41" i="24" a="1"/>
  <c r="EN51" i="24" a="1"/>
  <c r="CT41" i="24" a="1"/>
  <c r="K41" i="24" a="1"/>
  <c r="Z50" i="24" a="1"/>
  <c r="BR43" i="24" a="1"/>
  <c r="Z41" i="24" a="1"/>
  <c r="CD43" i="24" a="1"/>
  <c r="DN40" i="24" a="1"/>
  <c r="EF50" i="24" a="1"/>
  <c r="BO37" i="24" a="1"/>
  <c r="K37" i="24" a="1"/>
  <c r="AC48" i="24" a="1"/>
  <c r="DH29" i="24" a="1"/>
  <c r="Q34" i="24" a="1"/>
  <c r="DC39" i="24" a="1"/>
  <c r="AJ48" i="24" a="1"/>
  <c r="CI29" i="24" a="1"/>
  <c r="B42" i="24" a="1"/>
  <c r="BW41" i="24" a="1"/>
  <c r="AE42" i="24" a="1"/>
  <c r="DS32" i="24" a="1"/>
  <c r="G40" i="24" a="1"/>
  <c r="DT51" i="24" a="1"/>
  <c r="DG29" i="24" a="1"/>
  <c r="CP49" i="24" a="1"/>
  <c r="X35" i="24" a="1"/>
  <c r="BG32" i="24" a="1"/>
  <c r="AQ45" i="24" a="1"/>
  <c r="CZ51" i="24" a="1"/>
  <c r="BK41" i="24" a="1"/>
  <c r="EC45" i="24" a="1"/>
  <c r="CF30" i="24" a="1"/>
  <c r="DX15" i="24" a="1"/>
  <c r="DJ26" i="24" a="1"/>
  <c r="BT45" i="24" a="1"/>
  <c r="CN39" i="24" a="1"/>
  <c r="AG46" i="24" a="1"/>
  <c r="CA31" i="24" a="1"/>
  <c r="CR43" i="24" a="1"/>
  <c r="BH48" i="24" a="1"/>
  <c r="I51" i="24" a="1"/>
  <c r="C33" i="24" a="1"/>
  <c r="AC51" i="24" a="1"/>
  <c r="CI34" i="24" a="1"/>
  <c r="BB47" i="24" a="1"/>
  <c r="BG47" i="24" a="1"/>
  <c r="L34" i="24" a="1"/>
  <c r="CJ49" i="24" a="1"/>
  <c r="AR47" i="24" a="1"/>
  <c r="EB49" i="24" a="1"/>
  <c r="BL26" i="24" a="1"/>
  <c r="BA35" i="24" a="1"/>
  <c r="X45" i="24" a="1"/>
  <c r="EN29" i="24" a="1"/>
  <c r="CV35" i="24" a="1"/>
  <c r="EG25" i="24" a="1"/>
  <c r="AU30" i="24" a="1"/>
  <c r="AG36" i="24" a="1"/>
  <c r="S49" i="24" a="1"/>
  <c r="L51" i="24" a="1"/>
  <c r="DT26" i="24" a="1"/>
  <c r="DX30" i="24" a="1"/>
  <c r="CV50" i="24" a="1"/>
  <c r="CT28" i="24" a="1"/>
  <c r="BT44" i="24" a="1"/>
  <c r="BM47" i="24" a="1"/>
  <c r="CU37" i="24" a="1"/>
  <c r="CE41" i="24" a="1"/>
  <c r="EA37" i="24" a="1"/>
  <c r="AL33" i="24" a="1"/>
  <c r="AF34" i="24" a="1"/>
  <c r="BV48" i="24" a="1"/>
  <c r="AW33" i="24" a="1"/>
  <c r="AZ50" i="24" a="1"/>
  <c r="EG50" i="24" a="1"/>
  <c r="AL40" i="24" a="1"/>
  <c r="DP45" i="24" a="1"/>
  <c r="AN30" i="24" a="1"/>
  <c r="DX44" i="24" a="1"/>
  <c r="DQ43" i="24" a="1"/>
  <c r="CT45" i="24" a="1"/>
  <c r="DW37" i="24" a="1"/>
  <c r="EJ26" i="24" a="1"/>
  <c r="CU44" i="24" a="1"/>
  <c r="AF51" i="24" a="1"/>
  <c r="DT31" i="24" a="1"/>
  <c r="AN26" i="24" a="1"/>
  <c r="BD46" i="24" a="1"/>
  <c r="CB47" i="24" a="1"/>
  <c r="DN37" i="24" a="1"/>
  <c r="AW32" i="24" a="1"/>
  <c r="V42" i="24" a="1"/>
  <c r="BN47" i="24" a="1"/>
  <c r="AB41" i="24" a="1"/>
  <c r="R48" i="24" a="1"/>
  <c r="CJ47" i="24" a="1"/>
  <c r="CT44" i="24" a="1"/>
  <c r="V32" i="24" a="1"/>
  <c r="CH47" i="24" a="1"/>
  <c r="W43" i="24" a="1"/>
  <c r="EA35" i="24" a="1"/>
  <c r="EN34" i="24" a="1"/>
  <c r="DA40" i="24" a="1"/>
  <c r="DK49" i="24" a="1"/>
  <c r="BC41" i="24" a="1"/>
  <c r="B30" i="24" a="1"/>
  <c r="DN47" i="24" a="1"/>
  <c r="CX36" i="24" a="1"/>
  <c r="BD47" i="24" a="1"/>
  <c r="AD43" i="24" a="1"/>
  <c r="AJ43" i="24" a="1"/>
  <c r="Q39" i="24" a="1"/>
  <c r="AF31" i="24" a="1"/>
  <c r="DE44" i="24" a="1"/>
  <c r="DR45" i="24" a="1"/>
  <c r="CS42" i="24" a="1"/>
  <c r="BA44" i="24" a="1"/>
  <c r="AW40" i="24" a="1"/>
  <c r="CL33" i="24" a="1"/>
  <c r="BE33" i="24" a="1"/>
  <c r="EI43" i="24" a="1"/>
  <c r="BM48" i="24" a="1"/>
  <c r="BY29" i="24" a="1"/>
  <c r="BA40" i="24" a="1"/>
  <c r="CG51" i="24" a="1"/>
  <c r="AH46" i="24" a="1"/>
  <c r="DY41" i="24" a="1"/>
  <c r="CL48" i="24" a="1"/>
  <c r="DW50" i="24" a="1"/>
  <c r="BM40" i="24" a="1"/>
  <c r="BJ50" i="24" a="1"/>
  <c r="BV44" i="24" a="1"/>
  <c r="H51" i="24" a="1"/>
  <c r="AU31" i="24" a="1"/>
  <c r="EM29" i="24" a="1"/>
  <c r="AS48" i="24" a="1"/>
  <c r="AS26" i="24" a="1"/>
  <c r="CS44" i="24" a="1"/>
  <c r="I39" i="24" a="1"/>
  <c r="DA41" i="24" a="1"/>
  <c r="BJ39" i="24" a="1"/>
  <c r="C45" i="24" a="1"/>
  <c r="EC35" i="24" a="1"/>
  <c r="BR35" i="24" a="1"/>
  <c r="DP48" i="24" a="1"/>
  <c r="I42" i="24" a="1"/>
  <c r="DO39" i="24" a="1"/>
  <c r="BC33" i="24" a="1"/>
  <c r="CL51" i="24" a="1"/>
  <c r="AZ27" i="24" a="1"/>
  <c r="BL45" i="24" a="1"/>
  <c r="AJ40" i="24" a="1"/>
  <c r="EL38" i="24" a="1"/>
  <c r="BP41" i="24" a="1"/>
  <c r="J34" i="24" a="1"/>
  <c r="BS24" i="24" a="1"/>
  <c r="CC47" i="24" a="1"/>
  <c r="BF42" i="24" a="1"/>
  <c r="CV33" i="24" a="1"/>
  <c r="BA51" i="24" a="1"/>
  <c r="X7" i="24" a="1"/>
  <c r="AK47" i="24" a="1"/>
  <c r="BJ30" i="24" a="1"/>
  <c r="DE28" i="24" a="1"/>
  <c r="U36" i="24" a="1"/>
  <c r="S37" i="24" a="1"/>
  <c r="BE45" i="24" a="1"/>
  <c r="CH29" i="24" a="1"/>
  <c r="DW47" i="24" a="1"/>
  <c r="EM36" i="24" a="1"/>
  <c r="EK42" i="24" a="1"/>
  <c r="BY51" i="24" a="1"/>
  <c r="DZ42" i="24" a="1"/>
  <c r="CW28" i="24" a="1"/>
  <c r="DH25" i="24" a="1"/>
  <c r="H48" i="24" a="1"/>
  <c r="DR36" i="24" a="1"/>
  <c r="CV30" i="24" a="1"/>
  <c r="X20" i="24" a="1"/>
  <c r="DG45" i="24" a="1"/>
  <c r="AT44" i="24" a="1"/>
  <c r="AI35" i="24" a="1"/>
  <c r="BE49" i="24" a="1"/>
  <c r="CT13" i="24" a="1"/>
  <c r="CS25" i="24" a="1"/>
  <c r="AA49" i="24" a="1"/>
  <c r="AM25" i="24" a="1"/>
  <c r="CH31" i="24" a="1"/>
  <c r="DW30" i="24" a="1"/>
  <c r="EE39" i="24" a="1"/>
  <c r="AJ35" i="24" a="1"/>
  <c r="BE44" i="24" a="1"/>
  <c r="CY15" i="24" a="1"/>
  <c r="BI41" i="24" a="1"/>
  <c r="CA38" i="24" a="1"/>
  <c r="DT47" i="24" a="1"/>
  <c r="AB43" i="24" a="1"/>
  <c r="BX44" i="24" a="1"/>
  <c r="AU47" i="24" a="1"/>
  <c r="CS39" i="24" a="1"/>
  <c r="CO39" i="24" a="1"/>
  <c r="CP38" i="24" a="1"/>
  <c r="AI37" i="24" a="1"/>
  <c r="AK32" i="24" a="1"/>
  <c r="AS27" i="24" a="1"/>
  <c r="CI39" i="24" a="1"/>
  <c r="DO47" i="24" a="1"/>
  <c r="DH47" i="24" a="1"/>
  <c r="DH50" i="24" a="1"/>
  <c r="AR43" i="24" a="1"/>
  <c r="AW46" i="24" a="1"/>
  <c r="BY39" i="24" a="1"/>
  <c r="CT24" i="24" a="1"/>
  <c r="H38" i="24" a="1"/>
  <c r="R38" i="24" a="1"/>
  <c r="DO43" i="24" a="1"/>
  <c r="CB37" i="24" a="1"/>
  <c r="AH48" i="24" a="1"/>
  <c r="BH40" i="24" a="1"/>
  <c r="BN50" i="24" a="1"/>
  <c r="BB38" i="24" a="1"/>
  <c r="DM51" i="24" a="1"/>
  <c r="CB36" i="24" a="1"/>
  <c r="DC35" i="24" a="1"/>
  <c r="AA26" i="24" a="1"/>
  <c r="EA38" i="24" a="1"/>
  <c r="CT37" i="24" a="1"/>
  <c r="BK42" i="24" a="1"/>
  <c r="AO48" i="24" a="1"/>
  <c r="EA44" i="24" a="1"/>
  <c r="Z43" i="24" a="1"/>
  <c r="G42" i="24" a="1"/>
  <c r="CJ43" i="24" a="1"/>
  <c r="AP50" i="24" a="1"/>
  <c r="AF43" i="24" a="1"/>
  <c r="AF45" i="24" a="1"/>
  <c r="EE42" i="24" a="1"/>
  <c r="CY47" i="24" a="1"/>
  <c r="AM51" i="24" a="1"/>
  <c r="H26" i="24" a="1"/>
  <c r="AH36" i="24" a="1"/>
  <c r="BH34" i="24" a="1"/>
  <c r="CR51" i="24" a="1"/>
  <c r="CU50" i="24" a="1"/>
  <c r="EK36" i="24" a="1"/>
  <c r="AQ49" i="24" a="1"/>
  <c r="CK43" i="24" a="1"/>
  <c r="EI39" i="24" a="1"/>
  <c r="AX41" i="24" a="1"/>
  <c r="CS37" i="24" a="1"/>
  <c r="B49" i="24" a="1"/>
  <c r="W38" i="24" a="1"/>
  <c r="EN38" i="24" a="1"/>
  <c r="AO36" i="24" a="1"/>
  <c r="AN48" i="24" a="1"/>
  <c r="DL36" i="24" a="1"/>
  <c r="AX42" i="24" a="1"/>
  <c r="D51" i="24" a="1"/>
  <c r="W50" i="24" a="1"/>
  <c r="AL50" i="24" a="1"/>
  <c r="AB51" i="24" a="1"/>
  <c r="AA39" i="24" a="1"/>
  <c r="DZ45" i="24" a="1"/>
  <c r="BH41" i="24" a="1"/>
  <c r="BA43" i="24" a="1"/>
  <c r="D50" i="24" a="1"/>
  <c r="BS38" i="24" a="1"/>
  <c r="Y46" i="24" a="1"/>
  <c r="BC30" i="24" a="1"/>
  <c r="AM47" i="24" a="1"/>
  <c r="DW48" i="24" a="1"/>
  <c r="DU48" i="24" a="1"/>
  <c r="Q44" i="24" a="1"/>
  <c r="CS38" i="24" a="1"/>
  <c r="DR46" i="24" a="1"/>
  <c r="BU50" i="24" a="1"/>
  <c r="BD31" i="24" a="1"/>
  <c r="CM44" i="24" a="1"/>
  <c r="DU47" i="24" a="1"/>
  <c r="X34" i="24" a="1"/>
  <c r="BG50" i="24" a="1"/>
  <c r="EE47" i="24" a="1"/>
  <c r="BD24" i="24" a="1"/>
  <c r="AC35" i="24" a="1"/>
  <c r="DN44" i="24" a="1"/>
  <c r="BJ47" i="24" a="1"/>
  <c r="CH36" i="24" a="1"/>
  <c r="C23" i="24" a="1"/>
  <c r="CB48" i="24" a="1"/>
  <c r="EK47" i="24" a="1"/>
  <c r="DN33" i="24" a="1"/>
  <c r="DY49" i="24" a="1"/>
  <c r="DW33" i="24" a="1"/>
  <c r="CY18" i="24" a="1"/>
  <c r="AZ29" i="24" a="1"/>
  <c r="C49" i="24" a="1"/>
  <c r="CS46" i="24" a="1"/>
  <c r="CD35" i="24" a="1"/>
  <c r="CZ40" i="24" a="1"/>
  <c r="EC41" i="24" a="1"/>
  <c r="EK17" i="24" a="1"/>
  <c r="BR37" i="24" a="1"/>
  <c r="ED31" i="24" a="1"/>
  <c r="BA50" i="24" a="1"/>
  <c r="N46" i="24" a="1"/>
  <c r="CG43" i="24" a="1"/>
  <c r="CW37" i="24" a="1"/>
  <c r="U44" i="24" a="1"/>
  <c r="AJ41" i="24" a="1"/>
  <c r="CQ44" i="24" a="1"/>
  <c r="H17" i="24" a="1"/>
  <c r="BL38" i="24" a="1"/>
  <c r="CZ41" i="24" a="1"/>
  <c r="AC41" i="24" a="1"/>
  <c r="AJ47" i="24" a="1"/>
  <c r="E37" i="24" a="1"/>
  <c r="AG35" i="24" a="1"/>
  <c r="DN32" i="24" a="1"/>
  <c r="CC26" i="24" a="1"/>
  <c r="CD23" i="24" a="1"/>
  <c r="BQ38" i="24" a="1"/>
  <c r="AF41" i="24" a="1"/>
  <c r="AB42" i="24" a="1"/>
  <c r="AI51" i="24" a="1"/>
  <c r="BR27" i="24" a="1"/>
  <c r="DH49" i="24" a="1"/>
  <c r="CC36" i="24" a="1"/>
  <c r="EE37" i="24" a="1"/>
  <c r="AT42" i="24" a="1"/>
  <c r="BE48" i="24" a="1"/>
  <c r="EE43" i="24" a="1"/>
  <c r="AL26" i="24" a="1"/>
  <c r="BL37" i="24" a="1"/>
  <c r="DC27" i="24" a="1"/>
  <c r="EK48" i="24" a="1"/>
  <c r="W35" i="24" a="1"/>
  <c r="DC32" i="24" a="1"/>
  <c r="AW51" i="24" a="1"/>
  <c r="BO11" i="24" a="1"/>
  <c r="EL39" i="24" a="1"/>
  <c r="EA24" i="24" a="1"/>
  <c r="T41" i="24" a="1"/>
  <c r="CK47" i="24" a="1"/>
  <c r="DK29" i="24" a="1"/>
  <c r="CG35" i="24" a="1"/>
  <c r="AN33" i="24" a="1"/>
  <c r="F42" i="24" a="1"/>
  <c r="CS30" i="24" a="1"/>
  <c r="BG49" i="24" a="1"/>
  <c r="CK18" i="24" a="1"/>
  <c r="EM51" i="24" a="1"/>
  <c r="CD34" i="24" a="1"/>
  <c r="CN40" i="24" a="1"/>
  <c r="R34" i="24" a="1"/>
  <c r="AH41" i="24" a="1"/>
  <c r="BK40" i="24" a="1"/>
  <c r="AS35" i="24" a="1"/>
  <c r="DK31" i="24" a="1"/>
  <c r="CG31" i="24" a="1"/>
  <c r="CX38" i="24" a="1"/>
  <c r="BK48" i="24" a="1"/>
  <c r="EJ42" i="24" a="1"/>
  <c r="CL41" i="24" a="1"/>
  <c r="BT42" i="24" a="1"/>
  <c r="BS36" i="24" a="1"/>
  <c r="CM51" i="24" a="1"/>
  <c r="BI46" i="24" a="1"/>
  <c r="BQ49" i="24" a="1"/>
  <c r="DD47" i="24" a="1"/>
  <c r="BF50" i="24" a="1"/>
  <c r="P37" i="24" a="1"/>
  <c r="O47" i="24" a="1"/>
  <c r="BE34" i="24" a="1"/>
  <c r="I48" i="24" a="1"/>
  <c r="BD50" i="24" a="1"/>
  <c r="BU48" i="24" a="1"/>
  <c r="ED37" i="24" a="1"/>
  <c r="CZ48" i="24" a="1"/>
  <c r="EM44" i="24" a="1"/>
  <c r="AM45" i="24" a="1"/>
  <c r="CV45" i="24" a="1"/>
  <c r="S38" i="24" a="1"/>
  <c r="EK39" i="24" a="1"/>
  <c r="DG51" i="24" a="1"/>
  <c r="CX44" i="24" a="1"/>
  <c r="AE49" i="24" a="1"/>
  <c r="DA43" i="24" a="1"/>
  <c r="AB39" i="24" a="1"/>
  <c r="CK39" i="24" a="1"/>
  <c r="BZ51" i="24" a="1"/>
  <c r="O31" i="24" a="1"/>
  <c r="BZ45" i="24" a="1"/>
  <c r="F43" i="24" a="1"/>
  <c r="CF50" i="24" a="1"/>
  <c r="EF36" i="24" a="1"/>
  <c r="BT51" i="24" a="1"/>
  <c r="EH45" i="24" a="1"/>
  <c r="AF50" i="24" a="1"/>
  <c r="U37" i="24" a="1"/>
  <c r="AB34" i="24" a="1"/>
  <c r="DS29" i="24" a="1"/>
  <c r="AC21" i="24" a="1"/>
  <c r="CZ46" i="24" a="1"/>
  <c r="CX40" i="24" a="1"/>
  <c r="CG36" i="24" a="1"/>
  <c r="DU31" i="24" a="1"/>
  <c r="BN39" i="24" a="1"/>
  <c r="E51" i="24" a="1"/>
  <c r="W15" i="24" a="1"/>
  <c r="DH42" i="24" a="1"/>
  <c r="DZ20" i="24" a="1"/>
  <c r="CS32" i="24" a="1"/>
  <c r="CP37" i="24" a="1"/>
  <c r="BC34" i="24" a="1"/>
  <c r="EJ46" i="24" a="1"/>
  <c r="AA47" i="24" a="1"/>
  <c r="O23" i="24" a="1"/>
  <c r="BU42" i="24" a="1"/>
  <c r="EA39" i="24" a="1"/>
  <c r="CE51" i="24" a="1"/>
  <c r="EG30" i="24" a="1"/>
  <c r="C51" i="24" a="1"/>
  <c r="BB21" i="24" a="1"/>
  <c r="J29" i="24" a="1"/>
  <c r="DV36" i="24" a="1"/>
  <c r="CK46" i="24" a="1"/>
  <c r="R40" i="24" a="1"/>
  <c r="T44" i="24" a="1"/>
  <c r="DS23" i="24" a="1"/>
  <c r="AS30" i="24" a="1"/>
  <c r="DO34" i="24" a="1"/>
  <c r="P42" i="24" a="1"/>
  <c r="DM50" i="24" a="1"/>
  <c r="Y32" i="24" a="1"/>
  <c r="BO32" i="24" a="1"/>
  <c r="CG44" i="24" a="1"/>
  <c r="AJ51" i="24" a="1"/>
  <c r="DP40" i="24" a="1"/>
  <c r="CI49" i="24" a="1"/>
  <c r="DO51" i="24" a="1"/>
  <c r="L2" i="24" a="1"/>
  <c r="F50" i="24" a="1"/>
  <c r="EG39" i="24" a="1"/>
  <c r="DZ34" i="24" a="1"/>
  <c r="I36" i="24" a="1"/>
  <c r="H42" i="24" a="1"/>
  <c r="DI40" i="24" a="1"/>
  <c r="AX49" i="24" a="1"/>
  <c r="DR39" i="24" a="1"/>
  <c r="BH39" i="24" a="1"/>
  <c r="CQ51" i="24" a="1"/>
  <c r="AV36" i="24" a="1"/>
  <c r="BW32" i="24" a="1"/>
  <c r="CA27" i="24" a="1"/>
  <c r="BN43" i="24" a="1"/>
  <c r="CM48" i="24" a="1"/>
  <c r="EK38" i="24" a="1"/>
  <c r="ED45" i="24" a="1"/>
  <c r="DT44" i="24" a="1"/>
  <c r="BA25" i="24" a="1"/>
  <c r="CT32" i="24" a="1"/>
  <c r="S20" i="24" a="1"/>
  <c r="EF40" i="24" a="1"/>
  <c r="DX32" i="24" a="1"/>
  <c r="BP50" i="24" a="1"/>
  <c r="W47" i="24" a="1"/>
  <c r="DF21" i="24" a="1"/>
  <c r="EE20" i="24" a="1"/>
  <c r="BW48" i="24" a="1"/>
  <c r="CJ48" i="24" a="1"/>
  <c r="EN47" i="24" a="1"/>
  <c r="DE41" i="24" a="1"/>
  <c r="H22" i="24" a="1"/>
  <c r="DE37" i="24" a="1"/>
  <c r="CX43" i="24" a="1"/>
  <c r="BA31" i="24" a="1"/>
  <c r="DZ38" i="24" a="1"/>
  <c r="DL33" i="24" a="1"/>
  <c r="DM42" i="24" a="1"/>
  <c r="CP48" i="24" a="1"/>
  <c r="DF48" i="24" a="1"/>
  <c r="DG48" i="24" a="1"/>
  <c r="AH49" i="24" a="1"/>
  <c r="CB46" i="24" a="1"/>
  <c r="DV32" i="24" a="1"/>
  <c r="BB39" i="24" a="1"/>
  <c r="AJ49" i="24" a="1"/>
  <c r="CH51" i="24" a="1"/>
  <c r="DV42" i="24" a="1"/>
  <c r="CN42" i="24" a="1"/>
  <c r="BV51" i="24" a="1"/>
  <c r="DF37" i="24" a="1"/>
  <c r="DT35" i="24" a="1"/>
  <c r="EF45" i="24" a="1"/>
  <c r="BC51" i="24" a="1"/>
  <c r="I50" i="24" a="1"/>
  <c r="BD32" i="24" a="1"/>
  <c r="S39" i="24" a="1"/>
  <c r="EH49" i="24" a="1"/>
  <c r="DN49" i="24" a="1"/>
  <c r="BF43" i="24" a="1"/>
  <c r="DL45" i="24" a="1"/>
  <c r="DJ49" i="24" a="1"/>
  <c r="CW51" i="24" a="1"/>
  <c r="BC46" i="24" a="1"/>
  <c r="BA38" i="24" a="1"/>
  <c r="AY41" i="24" a="1"/>
  <c r="CP42" i="24" a="1"/>
  <c r="AL38" i="24" a="1"/>
  <c r="BC48" i="24" a="1"/>
  <c r="BH28" i="24" a="1"/>
  <c r="S33" i="24" a="1"/>
  <c r="EH47" i="24" a="1"/>
  <c r="CU41" i="24" a="1"/>
  <c r="DQ35" i="24" a="1"/>
  <c r="BR36" i="24" a="1"/>
  <c r="EG36" i="24" a="1"/>
  <c r="AR40" i="24" a="1"/>
  <c r="BE31" i="24" a="1"/>
  <c r="DA45" i="24" a="1"/>
  <c r="BH37" i="24" a="1"/>
  <c r="M45" i="24" a="1"/>
  <c r="BF46" i="24" a="1"/>
  <c r="AA33" i="24" a="1"/>
  <c r="BC40" i="24" a="1"/>
  <c r="BA36" i="24" a="1"/>
  <c r="S43" i="24" a="1"/>
  <c r="EH39" i="24" a="1"/>
  <c r="CQ37" i="24" a="1"/>
  <c r="DL25" i="24" a="1"/>
  <c r="BP40" i="24" a="1"/>
  <c r="DS40" i="24" a="1"/>
  <c r="DR44" i="24" a="1"/>
  <c r="DA27" i="24" a="1"/>
  <c r="AB35" i="24" a="1"/>
  <c r="BH43" i="24" a="1"/>
  <c r="AG27" i="24" a="1"/>
  <c r="DS33" i="24" a="1"/>
  <c r="BF27" i="24" a="1"/>
  <c r="DW46" i="24" a="1"/>
  <c r="R49" i="24" a="1"/>
  <c r="AI31" i="24" a="1"/>
  <c r="CY32" i="24" a="1"/>
  <c r="BA33" i="24" a="1"/>
  <c r="EK21" i="24" a="1"/>
  <c r="CH35" i="24" a="1"/>
  <c r="CS47" i="24" a="1"/>
  <c r="DH38" i="24" a="1"/>
  <c r="S35" i="24" a="1"/>
  <c r="EM48" i="24" a="1"/>
  <c r="DE34" i="24" a="1"/>
  <c r="BZ25" i="24" a="1"/>
  <c r="DV48" i="24" a="1"/>
  <c r="CI32" i="24" a="1"/>
  <c r="O43" i="24" a="1"/>
  <c r="BI44" i="24" a="1"/>
  <c r="AC31" i="24" a="1"/>
  <c r="DY23" i="24" a="1"/>
  <c r="EH37" i="24" a="1"/>
  <c r="AE44" i="24" a="1"/>
  <c r="AA51" i="24" a="1"/>
  <c r="CW30" i="24" a="1"/>
  <c r="O45" i="24" a="1"/>
  <c r="CB32" i="24" a="1"/>
  <c r="BE32" i="24" a="1"/>
  <c r="DA42" i="24" a="1"/>
  <c r="BH31" i="24" a="1"/>
  <c r="CF26" i="24" a="1"/>
  <c r="AY24" i="24" a="1"/>
  <c r="CV39" i="24" a="1"/>
  <c r="EN44" i="24" a="1"/>
  <c r="AE39" i="24" a="1"/>
  <c r="T45" i="24" a="1"/>
  <c r="CJ29" i="24" a="1"/>
  <c r="DC50" i="24" a="1"/>
  <c r="AJ38" i="24" a="1"/>
  <c r="BZ24" i="24" a="1"/>
  <c r="AS47" i="24" a="1"/>
  <c r="AB47" i="24" a="1"/>
  <c r="W51" i="24" a="1"/>
  <c r="X46" i="24" a="1"/>
  <c r="CZ36" i="24" a="1"/>
  <c r="DE45" i="24" a="1"/>
  <c r="DL44" i="24" a="1"/>
  <c r="CF44" i="24" a="1"/>
  <c r="AA28" i="24" a="1"/>
  <c r="AL47" i="24" a="1"/>
  <c r="AZ25" i="24" a="1"/>
  <c r="BX34" i="24" a="1"/>
  <c r="BW47" i="24" a="1"/>
  <c r="BK31" i="24" a="1"/>
  <c r="DD38" i="24" a="1"/>
  <c r="DH41" i="24" a="1"/>
  <c r="AR25" i="24" a="1"/>
  <c r="AJ37" i="24" a="1"/>
  <c r="M25" i="24" a="1"/>
  <c r="CR45" i="24" a="1"/>
  <c r="BZ35" i="24" a="1"/>
  <c r="E49" i="24" a="1"/>
  <c r="CL23" i="24" a="1"/>
  <c r="AQ43" i="24" a="1"/>
  <c r="CT49" i="24" a="1"/>
  <c r="AH50" i="24" a="1"/>
  <c r="V36" i="24" a="1"/>
  <c r="CE50" i="24" a="1"/>
  <c r="DE46" i="24" a="1"/>
  <c r="CN48" i="24" a="1"/>
  <c r="EI33" i="24" a="1"/>
  <c r="CF37" i="24" a="1"/>
  <c r="EN30" i="24" a="1"/>
  <c r="BM34" i="24" a="1"/>
  <c r="Y48" i="24" a="1"/>
  <c r="CG40" i="24" a="1"/>
  <c r="CR48" i="24" a="1"/>
  <c r="DE35" i="24" a="1"/>
  <c r="AP36" i="24" a="1"/>
  <c r="CL43" i="24" a="1"/>
  <c r="U35" i="24" a="1"/>
  <c r="CT34" i="24" a="1"/>
  <c r="BF41" i="24" a="1"/>
  <c r="CD39" i="24" a="1"/>
  <c r="AT39" i="24" a="1"/>
  <c r="DC41" i="24" a="1"/>
  <c r="EK46" i="24" a="1"/>
  <c r="DZ51" i="24" a="1"/>
  <c r="DQ46" i="24" a="1"/>
  <c r="DW42" i="24" a="1"/>
  <c r="AS49" i="24" a="1"/>
  <c r="AL48" i="24" a="1"/>
  <c r="CZ47" i="24" a="1"/>
  <c r="CD49" i="24" a="1"/>
  <c r="EK44" i="24" a="1"/>
  <c r="AA38" i="24" a="1"/>
  <c r="CE49" i="24" a="1"/>
  <c r="U43" i="24" a="1"/>
  <c r="DQ47" i="24" a="1"/>
  <c r="CX34" i="24" a="1"/>
  <c r="DT34" i="24" a="1"/>
  <c r="DH34" i="24" a="1"/>
  <c r="DF39" i="24" a="1"/>
  <c r="AL51" i="24" a="1"/>
  <c r="H41" i="24" a="1"/>
  <c r="AZ36" i="24" a="1"/>
  <c r="BK37" i="24" a="1"/>
  <c r="BH51" i="24" a="1"/>
  <c r="AA46" i="24" a="1"/>
  <c r="EL41" i="24" a="1"/>
  <c r="AA43" i="24" a="1"/>
  <c r="EG34" i="24" a="1"/>
  <c r="L48" i="24" a="1"/>
  <c r="BG44" i="24" a="1"/>
  <c r="CK49" i="24" a="1"/>
  <c r="DP41" i="24" a="1"/>
  <c r="Z35" i="24" a="1"/>
  <c r="Z49" i="24" a="1"/>
  <c r="DR48" i="24" a="1"/>
  <c r="CX46" i="24" a="1"/>
  <c r="BF32" i="24" a="1"/>
  <c r="AY50" i="24" a="1"/>
  <c r="DN31" i="24" a="1"/>
  <c r="L21" i="24" a="1"/>
  <c r="BY43" i="24" a="1"/>
  <c r="AB33" i="24" a="1"/>
  <c r="AM15" i="24" a="1"/>
  <c r="AK51" i="24" a="1"/>
  <c r="DF51" i="24" a="1"/>
  <c r="AJ50" i="24" a="1"/>
  <c r="AJ32" i="24" a="1"/>
  <c r="AC50" i="24" a="1"/>
  <c r="EI47" i="24" a="1"/>
  <c r="CK41" i="24" a="1"/>
  <c r="CL32" i="24" a="1"/>
  <c r="CF36" i="24" a="1"/>
  <c r="AG43" i="24" a="1"/>
  <c r="CN44" i="24" a="1"/>
  <c r="J28" i="24" a="1"/>
  <c r="BU43" i="24" a="1"/>
  <c r="P51" i="24" a="1"/>
  <c r="BE35" i="24" a="1"/>
  <c r="ED47" i="24" a="1"/>
  <c r="CT48" i="24" a="1"/>
  <c r="DF41" i="24" a="1"/>
  <c r="BS48" i="24" a="1"/>
  <c r="P46" i="24" a="1"/>
  <c r="R46" i="24" a="1"/>
  <c r="DO33" i="24" a="1"/>
  <c r="AL37" i="24" a="1"/>
  <c r="DT40" i="24" a="1"/>
  <c r="CR50" i="24" a="1"/>
  <c r="BJ46" i="24" a="1"/>
  <c r="CE47" i="24" a="1"/>
  <c r="DB48" i="24" a="1"/>
  <c r="L46" i="24" a="1"/>
  <c r="BP43" i="24" a="1"/>
  <c r="BQ43" i="24" a="1"/>
  <c r="AQ32" i="24" a="1"/>
  <c r="O39" i="24" a="1"/>
  <c r="CW38" i="24" a="1"/>
  <c r="CA25" i="24" a="1"/>
  <c r="G23" i="24" a="1"/>
  <c r="BD41" i="24" a="1"/>
  <c r="CW12" i="24" a="1"/>
  <c r="EI32" i="24" a="1"/>
  <c r="CZ38" i="24" a="1"/>
  <c r="CJ40" i="24" a="1"/>
  <c r="AN45" i="24" a="1"/>
  <c r="S50" i="24" a="1"/>
  <c r="DI31" i="24" a="1"/>
  <c r="C24" i="24" a="1"/>
  <c r="O35" i="24" a="1"/>
  <c r="I46" i="24" a="1"/>
  <c r="CY51" i="24" a="1"/>
  <c r="R44" i="24" a="1"/>
  <c r="AY47" i="24" a="1"/>
  <c r="EH50" i="24" a="1"/>
  <c r="CU31" i="24" a="1"/>
  <c r="CS43" i="24" a="1"/>
  <c r="ED48" i="24" a="1"/>
  <c r="AM40" i="24" a="1"/>
  <c r="DN39" i="24" a="1"/>
  <c r="F35" i="24" a="1"/>
  <c r="DZ43" i="24" a="1"/>
  <c r="EI42" i="24" a="1"/>
  <c r="F26" i="24" a="1"/>
  <c r="AC45" i="24" a="1"/>
  <c r="AP49" i="24" a="1"/>
  <c r="BB46" i="24" a="1"/>
  <c r="H47" i="24" a="1"/>
  <c r="CD41" i="24" a="1"/>
  <c r="CL47" i="24" a="1"/>
  <c r="C35" i="24" a="1"/>
  <c r="L33" i="24" a="1"/>
  <c r="CP30" i="24" a="1"/>
  <c r="F31" i="24" a="1"/>
  <c r="DY50" i="24" a="1"/>
  <c r="V45" i="24" a="1"/>
  <c r="EK37" i="24" a="1"/>
  <c r="AG37" i="24" a="1"/>
  <c r="DN43" i="24" a="1"/>
  <c r="R51" i="24" a="1"/>
  <c r="BZ47" i="24" a="1"/>
  <c r="AK46" i="24" a="1"/>
  <c r="CA29" i="24" a="1"/>
  <c r="DU41" i="24" a="1"/>
  <c r="R28" i="24" a="1"/>
  <c r="BU39" i="24" a="1"/>
  <c r="CT33" i="24" a="1"/>
  <c r="BK46" i="24" a="1"/>
  <c r="EA34" i="24" a="1"/>
  <c r="BB36" i="24" a="1"/>
  <c r="DU42" i="24" a="1"/>
  <c r="I41" i="24" a="1"/>
  <c r="EH43" i="24" a="1"/>
  <c r="BX30" i="24" a="1"/>
  <c r="EK40" i="24" a="1"/>
  <c r="BK38" i="24" a="1"/>
  <c r="BT38" i="24" a="1"/>
  <c r="H49" i="24" a="1"/>
  <c r="AT46" i="24" a="1"/>
  <c r="BG36" i="24" a="1"/>
  <c r="CX29" i="24" a="1"/>
  <c r="EN43" i="24" a="1"/>
  <c r="BR46" i="24" a="1"/>
  <c r="BV32" i="24" a="1"/>
  <c r="BW40" i="24" a="1"/>
  <c r="EJ40" i="24" a="1"/>
  <c r="BV36" i="24" a="1"/>
  <c r="AV46" i="24" a="1"/>
  <c r="DH35" i="24" a="1"/>
  <c r="EG48" i="24" a="1"/>
  <c r="M48" i="24" a="1"/>
  <c r="BZ48" i="24" a="1"/>
  <c r="Q48" i="24" a="1"/>
  <c r="EG43" i="24" a="1"/>
  <c r="DF45" i="24" a="1"/>
  <c r="AS34" i="24" a="1"/>
  <c r="DL48" i="24" a="1"/>
  <c r="EJ35" i="24" a="1"/>
  <c r="BC43" i="24" a="1"/>
  <c r="BD43" i="24" a="1"/>
  <c r="BG33" i="24" a="1"/>
  <c r="DX38" i="24" a="1"/>
  <c r="CE40" i="24" a="1"/>
  <c r="CY46" i="24" a="1"/>
  <c r="CZ39" i="24" a="1"/>
  <c r="EA48" i="24" a="1"/>
  <c r="DO50" i="24" a="1"/>
  <c r="K51" i="24" a="1"/>
  <c r="CV51" i="24" a="1"/>
  <c r="AB45" i="24" a="1"/>
  <c r="BU36" i="24" a="1"/>
  <c r="DC24" i="24" a="1"/>
  <c r="EF42" i="24" a="1"/>
  <c r="W41" i="24" a="1"/>
  <c r="BX42" i="24" a="1"/>
  <c r="CM47" i="24" a="1"/>
  <c r="AA45" i="24" a="1"/>
  <c r="V44" i="24" a="1"/>
  <c r="N47" i="24" a="1"/>
  <c r="DH31" i="24" a="1"/>
  <c r="CV41" i="24" a="1"/>
  <c r="CR31" i="24" a="1"/>
  <c r="DM13" i="24" a="1"/>
  <c r="EL36" i="24" a="1"/>
  <c r="AX43" i="24" a="1"/>
  <c r="P33" i="24" a="1"/>
  <c r="EB48" i="24" a="1"/>
  <c r="BG34" i="24" a="1"/>
  <c r="EN37" i="24" a="1"/>
  <c r="AD22" i="24" a="1"/>
  <c r="CK42" i="24" a="1"/>
  <c r="BT47" i="24" a="1"/>
  <c r="DI48" i="24" a="1"/>
  <c r="O40" i="24" a="1"/>
  <c r="EJ28" i="24" a="1"/>
  <c r="X41" i="24" a="1"/>
  <c r="H50" i="24" a="1"/>
  <c r="AN44" i="24" a="1"/>
  <c r="BI33" i="24" a="1"/>
  <c r="G31" i="24" a="1"/>
  <c r="EK33" i="24" a="1"/>
  <c r="DL40" i="24" a="1"/>
  <c r="U21" i="24" a="1"/>
  <c r="AY27" i="24" a="1"/>
  <c r="N45" i="24" a="1"/>
  <c r="CS34" i="24" a="1"/>
  <c r="R32" i="24" a="1"/>
  <c r="AO40" i="24" a="1"/>
  <c r="L44" i="24" a="1"/>
  <c r="EC34" i="24" a="1"/>
  <c r="B46" i="24" a="1"/>
  <c r="O37" i="24" a="1"/>
  <c r="EM37" i="24" a="1"/>
  <c r="AN50" i="24" a="1"/>
  <c r="CU38" i="24" a="1"/>
  <c r="DA39" i="24" a="1"/>
  <c r="DZ48" i="24" a="1"/>
  <c r="CC35" i="24" a="1"/>
  <c r="DB25" i="24" a="1"/>
  <c r="DO48" i="24" a="1"/>
  <c r="CV20" i="24" a="1"/>
  <c r="DT21" i="24" a="1"/>
  <c r="DK19" i="24" a="1"/>
  <c r="AF46" i="24" a="1"/>
  <c r="BO38" i="24" a="1"/>
  <c r="DI39" i="24" a="1"/>
  <c r="ED38" i="24" a="1"/>
  <c r="BQ47" i="24" a="1"/>
  <c r="AR26" i="24" a="1"/>
  <c r="AO51" i="24" a="1"/>
  <c r="BZ42" i="24" a="1"/>
  <c r="BQ45" i="24" a="1"/>
  <c r="EJ48" i="24" a="1"/>
  <c r="AX48" i="24" a="1"/>
  <c r="L35" i="24" a="1"/>
  <c r="AW36" i="24" a="1"/>
  <c r="AV38" i="24" a="1"/>
  <c r="BS49" i="24" a="1"/>
  <c r="AN40" i="24" a="1"/>
  <c r="CA41" i="24" a="1"/>
  <c r="DQ49" i="24" a="1"/>
  <c r="BM45" i="24" a="1"/>
  <c r="CR35" i="24" a="1"/>
  <c r="EA46" i="24" a="1"/>
  <c r="G48" i="24" a="1"/>
  <c r="DP51" i="24" a="1"/>
  <c r="DR32" i="24" a="1"/>
  <c r="AN39" i="24" a="1"/>
  <c r="BO46" i="24" a="1"/>
  <c r="DA50" i="24" a="1"/>
  <c r="CL38" i="24" a="1"/>
  <c r="DR50" i="24" a="1"/>
  <c r="BY45" i="24" a="1"/>
  <c r="CX42" i="24" a="1"/>
  <c r="EJ39" i="24" a="1"/>
  <c r="DM49" i="24" a="1"/>
  <c r="EM43" i="24" a="1"/>
  <c r="Y51" i="24" a="1"/>
  <c r="BJ49" i="24" a="1"/>
  <c r="DV33" i="24" a="1"/>
  <c r="BH47" i="24" a="1"/>
  <c r="EH41" i="24" a="1"/>
  <c r="BL50" i="24" a="1"/>
  <c r="AG48" i="24" a="1"/>
  <c r="ED49" i="24" a="1"/>
  <c r="DR37" i="24" a="1"/>
  <c r="CF42" i="24" a="1"/>
  <c r="EC37" i="24" a="1"/>
  <c r="CY44" i="24" a="1"/>
  <c r="AD36" i="24" a="1"/>
  <c r="AO46" i="24" a="1"/>
  <c r="CL42" i="24" a="1"/>
  <c r="CD45" i="24" a="1"/>
  <c r="DX41" i="24" a="1"/>
  <c r="DZ33" i="24" a="1"/>
  <c r="AM46" i="24" a="1"/>
  <c r="BL48" i="24" a="1"/>
  <c r="AQ41" i="24" a="1"/>
  <c r="BR31" i="24" a="1"/>
  <c r="J43" i="24" a="1"/>
  <c r="BO47" i="24" a="1"/>
  <c r="BF51" i="24" a="1"/>
  <c r="Q40" i="24" a="1"/>
  <c r="DH44" i="24" a="1"/>
  <c r="DY31" i="24" a="1"/>
  <c r="AA42" i="24" a="1"/>
  <c r="AP32" i="24" a="1"/>
  <c r="CI41" i="24" a="1"/>
  <c r="DE39" i="24" a="1"/>
  <c r="P49" i="24" a="1"/>
  <c r="BJ29" i="24" a="1"/>
  <c r="B40" i="24" a="1"/>
  <c r="AD50" i="24" a="1"/>
  <c r="CX37" i="24" a="1"/>
  <c r="DB36" i="24" a="1"/>
  <c r="D47" i="24" a="1"/>
  <c r="DR38" i="24" a="1"/>
  <c r="BY40" i="24" a="1"/>
  <c r="CW4" i="24" a="1"/>
  <c r="AV49" i="24" a="1"/>
  <c r="AW49" i="24" a="1"/>
  <c r="BN42" i="24" a="1"/>
  <c r="AC29" i="24" a="1"/>
  <c r="CV24" i="24" a="1"/>
  <c r="DI43" i="24" a="1"/>
  <c r="DO44" i="24" a="1"/>
  <c r="BY28" i="24" a="1"/>
  <c r="CK44" i="24" a="1"/>
  <c r="O46" i="24" a="1"/>
  <c r="EJ29" i="24" a="1"/>
  <c r="AB46" i="24" a="1"/>
  <c r="DR23" i="24" a="1"/>
  <c r="CG29" i="24" a="1"/>
  <c r="B35" i="24" a="1"/>
  <c r="BU40" i="24" a="1"/>
  <c r="BZ43" i="24" a="1"/>
  <c r="CR25" i="24" a="1"/>
  <c r="CD14" i="24" a="1"/>
  <c r="AC46" i="24" a="1"/>
  <c r="AL39" i="24" a="1"/>
  <c r="BW31" i="24" a="1"/>
  <c r="BN45" i="24" a="1"/>
  <c r="CH26" i="24" a="1"/>
  <c r="BS42" i="24" a="1"/>
  <c r="CB42" i="24" a="1"/>
  <c r="CC46" i="24" a="1"/>
  <c r="AA25" i="24" a="1"/>
  <c r="BT31" i="24" a="1"/>
  <c r="ED30" i="24" a="1"/>
  <c r="CF33" i="24" a="1"/>
  <c r="BC26" i="24" a="1"/>
  <c r="BD49" i="24" a="1"/>
  <c r="AS45" i="24" a="1"/>
  <c r="BH44" i="24" a="1"/>
  <c r="CF38" i="24" a="1"/>
  <c r="BR13" i="24" a="1"/>
  <c r="BA28" i="24" a="1"/>
  <c r="AW41" i="24" a="1"/>
  <c r="AS44" i="24" a="1"/>
  <c r="AP47" i="24" a="1"/>
  <c r="EB43" i="24" a="1"/>
  <c r="BA37" i="24" a="1"/>
  <c r="DK48" i="24" a="1"/>
  <c r="BW50" i="24" a="1"/>
  <c r="DC34" i="24" a="1"/>
  <c r="CC45" i="24" a="1"/>
  <c r="DU23" i="24" a="1"/>
  <c r="CM38" i="24" a="1"/>
  <c r="EB44" i="24" a="1"/>
  <c r="DD42" i="24" a="1"/>
  <c r="S42" i="24" a="1"/>
  <c r="CS51" i="24" a="1"/>
  <c r="DX45" i="24" a="1"/>
  <c r="CG50" i="24" a="1"/>
  <c r="CJ31" i="24" a="1"/>
  <c r="BS51" i="24" a="1"/>
  <c r="BA45" i="24" a="1"/>
  <c r="EG33" i="24" a="1"/>
  <c r="CU48" i="24" a="1"/>
  <c r="DX47" i="24" a="1"/>
  <c r="AM41" i="24" a="1"/>
  <c r="EN31" i="24" a="1"/>
  <c r="DU35" i="24" a="1"/>
  <c r="EB47" i="24" a="1"/>
  <c r="DX39" i="24" a="1"/>
  <c r="DJ46" i="24" a="1"/>
  <c r="BZ38" i="24" a="1"/>
  <c r="AV45" i="24" a="1"/>
  <c r="C50" i="24" a="1"/>
  <c r="DZ46" i="24" a="1"/>
  <c r="BP26" i="24" a="1"/>
  <c r="DP35" i="24" a="1"/>
  <c r="AU29" i="24" a="1"/>
  <c r="AS42" i="24" a="1"/>
  <c r="DV44" i="24" a="1"/>
  <c r="G36" i="24" a="1"/>
  <c r="BK45" i="24" a="1"/>
  <c r="EF34" i="24" a="1"/>
  <c r="CA46" i="24" a="1"/>
  <c r="DZ44" i="24" a="1"/>
  <c r="ED41" i="24" a="1"/>
  <c r="CA33" i="24" a="1"/>
  <c r="B39" i="24" a="1"/>
  <c r="AG47" i="24" a="1"/>
  <c r="E40" i="24" a="1"/>
  <c r="CK45" i="24" a="1"/>
  <c r="DF50" i="24" a="1"/>
  <c r="AJ44" i="24" a="1"/>
  <c r="AR45" i="24" a="1"/>
  <c r="CQ31" i="24" a="1"/>
  <c r="AU50" i="24" a="1"/>
  <c r="DO35" i="24" a="1"/>
  <c r="CD33" i="24" a="1"/>
  <c r="AM34" i="24" a="1"/>
  <c r="AM44" i="24" a="1"/>
  <c r="AH32" i="24" a="1"/>
  <c r="J33" i="24" a="1"/>
  <c r="DK45" i="24" a="1"/>
  <c r="BP51" i="24" a="1"/>
  <c r="CT51" i="24" a="1"/>
  <c r="CU40" i="24" a="1"/>
  <c r="U46" i="24" a="1"/>
  <c r="BD38" i="24" a="1"/>
  <c r="BS41" i="24" a="1"/>
  <c r="CI44" i="24" a="1"/>
  <c r="BG48" i="24" a="1"/>
  <c r="U41" i="24" a="1"/>
  <c r="EI37" i="24" a="1"/>
  <c r="BH46" i="24" a="1"/>
  <c r="CA39" i="24" a="1"/>
  <c r="BL44" i="24" a="1"/>
  <c r="BY35" i="24" a="1"/>
  <c r="CY48" i="24" a="1"/>
  <c r="Z29" i="24" a="1"/>
  <c r="AQ42" i="24" a="1"/>
  <c r="CW36" i="24" a="1"/>
  <c r="Y31" i="24" a="1"/>
  <c r="EJ27" i="24" a="1"/>
  <c r="EB37" i="24" a="1"/>
  <c r="DV51" i="24" a="1"/>
  <c r="DK39" i="24" a="1"/>
  <c r="AS36" i="24" a="1"/>
  <c r="W26" i="24" a="1"/>
  <c r="AY43" i="24" a="1"/>
  <c r="DT20" i="24" a="1"/>
  <c r="DF33" i="24" a="1"/>
  <c r="CA40" i="24" a="1"/>
  <c r="CP25" i="24" a="1"/>
  <c r="AL32" i="24" a="1"/>
  <c r="K46" i="24" a="1"/>
  <c r="BX50" i="24" a="1"/>
  <c r="CG42" i="24" a="1"/>
  <c r="CU36" i="24" a="1"/>
  <c r="EG51" i="24" a="1"/>
  <c r="EF49" i="24" a="1"/>
  <c r="EN50" i="24" a="1"/>
  <c r="F38" i="24" a="1"/>
  <c r="BX49" i="24" a="1"/>
  <c r="BC19" i="24" a="1"/>
  <c r="M43" i="24" a="1"/>
  <c r="T48" i="24" a="1"/>
  <c r="DY45" i="24" a="1"/>
  <c r="O36" i="24" a="1"/>
  <c r="CO40" i="24" a="1"/>
  <c r="C36" i="24" a="1"/>
  <c r="DZ50" i="24" a="1"/>
  <c r="BI30" i="24" a="1"/>
  <c r="K39" i="24" a="1"/>
  <c r="DU27" i="24" a="1"/>
  <c r="AK31" i="24" a="1"/>
  <c r="BO26" i="24" a="1"/>
  <c r="BJ40" i="24" a="1"/>
  <c r="CK51" i="24" a="1"/>
  <c r="G37" i="24" a="1"/>
  <c r="V33" i="24" a="1"/>
  <c r="BJ41" i="24" a="1"/>
  <c r="EI50" i="24" a="1"/>
  <c r="AB21" i="24" a="1"/>
  <c r="BN25" i="24" a="1"/>
  <c r="BM44" i="24" a="1"/>
  <c r="EL27" i="24" a="1"/>
  <c r="BE43" i="24" a="1"/>
  <c r="DE50" i="24" a="1"/>
  <c r="AD26" i="24" a="1"/>
  <c r="AU39" i="24" a="1"/>
  <c r="E29" i="24" a="1"/>
  <c r="AG34" i="24" a="1"/>
  <c r="AR51" i="24" a="1"/>
  <c r="BK50" i="24" a="1"/>
  <c r="DG39" i="24" a="1"/>
  <c r="E41" i="24" a="1"/>
  <c r="EG40" i="24" a="1"/>
  <c r="BN31" i="24" a="1"/>
  <c r="AT40" i="24" a="1"/>
  <c r="BL46" i="24" a="1"/>
  <c r="DC31" i="24" a="1"/>
  <c r="DM28" i="24" a="1"/>
  <c r="EC48" i="24" a="1"/>
  <c r="BF36" i="24" a="1"/>
  <c r="AO28" i="24" a="1"/>
  <c r="DP46" i="24" a="1"/>
  <c r="DU46" i="24" a="1"/>
  <c r="X47" i="24" a="1"/>
  <c r="AF35" i="24" a="1"/>
  <c r="CL44" i="24" a="1"/>
  <c r="AY20" i="24" a="1"/>
  <c r="BV41" i="24" a="1"/>
  <c r="J44" i="24" a="1"/>
  <c r="K47" i="24" a="1"/>
  <c r="AD45" i="24" a="1"/>
  <c r="AT47" i="24" a="1"/>
  <c r="AS29" i="24" a="1"/>
  <c r="DE36" i="24" a="1"/>
  <c r="AD34" i="24" a="1"/>
  <c r="CW42" i="24" a="1"/>
  <c r="DK40" i="24" a="1"/>
  <c r="R36" i="24" a="1"/>
  <c r="DD49" i="24" a="1"/>
  <c r="CX49" i="24" a="1"/>
  <c r="BD44" i="24" a="1"/>
  <c r="CP41" i="24" a="1"/>
  <c r="AE51" i="24" a="1"/>
  <c r="EL42" i="24" a="1"/>
  <c r="BO41" i="24" a="1"/>
  <c r="DS43" i="24" a="1"/>
  <c r="CD19" i="24" a="1"/>
  <c r="EB39" i="24" a="1"/>
  <c r="Y34" i="24" a="1"/>
  <c r="EF43" i="24" a="1"/>
  <c r="J50" i="24" a="1"/>
  <c r="X16" i="24" a="1"/>
  <c r="EI23" i="24" a="1"/>
  <c r="AM48" i="24" a="1"/>
  <c r="CF22" i="24" a="1"/>
  <c r="AW48" i="24" a="1"/>
  <c r="DF30" i="24" a="1"/>
  <c r="DX51" i="24" a="1"/>
  <c r="R33" i="24" a="1"/>
  <c r="CL35" i="24" a="1"/>
  <c r="AT24" i="24" a="1"/>
  <c r="AE36" i="24" a="1"/>
  <c r="U49" i="24" a="1"/>
  <c r="AS33" i="24" a="1"/>
  <c r="B45" i="24" a="1"/>
  <c r="BN51" i="24" a="1"/>
  <c r="EN20" i="24" a="1"/>
  <c r="EA22" i="24" a="1"/>
  <c r="AT17" i="24" a="1"/>
  <c r="R31" i="24" a="1"/>
  <c r="AJ39" i="24" a="1"/>
  <c r="AN36" i="24" a="1"/>
  <c r="BD26" i="24" a="1"/>
  <c r="DH33" i="24" a="1"/>
  <c r="BO36" i="24" a="1"/>
  <c r="J42" i="24" a="1"/>
  <c r="T22" i="24" a="1"/>
  <c r="L15" i="24" a="1"/>
  <c r="AR37" i="24" a="1"/>
  <c r="BV45" i="24" a="1"/>
  <c r="EI45" i="24" a="1"/>
  <c r="T30" i="24" a="1"/>
  <c r="BC49" i="24" a="1"/>
  <c r="AN49" i="24" a="1"/>
  <c r="N40" i="24" a="1"/>
  <c r="T49" i="24" a="1"/>
  <c r="BZ41" i="24" a="1"/>
  <c r="DA47" i="24" a="1"/>
  <c r="AS39" i="24" a="1"/>
  <c r="CE42" i="24" a="1"/>
  <c r="CT50" i="24" a="1"/>
  <c r="BW34" i="24" a="1"/>
  <c r="V49" i="24" a="1"/>
  <c r="DU37" i="24" a="1"/>
  <c r="BP42" i="24" a="1"/>
  <c r="DR31" i="24" a="1"/>
  <c r="CP24" i="24" a="1"/>
  <c r="CD22" i="24" a="1"/>
  <c r="AB28" i="24" a="1"/>
  <c r="L28" i="24" a="1"/>
  <c r="CS33" i="24" a="1"/>
  <c r="AA41" i="24" a="1"/>
  <c r="AT16" i="24" a="1"/>
  <c r="AR50" i="24" a="1"/>
  <c r="DY32" i="24" a="1"/>
  <c r="BC35" i="24" a="1"/>
  <c r="G43" i="24" a="1"/>
  <c r="O44" i="24" a="1"/>
  <c r="DJ22" i="24" a="1"/>
  <c r="AG44" i="24" a="1"/>
  <c r="DB42" i="24" a="1"/>
  <c r="F24" i="24" a="1"/>
  <c r="CG26" i="24" a="1"/>
  <c r="AH23" i="24" a="1"/>
  <c r="EH35" i="24" a="1"/>
  <c r="BD33" i="24" a="1"/>
  <c r="CN27" i="24" a="1"/>
  <c r="F22" i="24" a="1"/>
  <c r="DS26" i="24" a="1"/>
  <c r="AX22" i="24" a="1"/>
  <c r="T50" i="24" a="1"/>
  <c r="B13" i="24" a="1"/>
  <c r="AG32" i="24" a="1"/>
  <c r="DK30" i="24" a="1"/>
  <c r="BK29" i="24" a="1"/>
  <c r="EG32" i="24" a="1"/>
  <c r="DP32" i="24" a="1"/>
  <c r="BP39" i="24" a="1"/>
  <c r="CI47" i="24" a="1"/>
  <c r="DW41" i="24" a="1"/>
  <c r="DM40" i="24" a="1"/>
  <c r="DK47" i="24" a="1"/>
  <c r="U31" i="24" a="1"/>
  <c r="BI50" i="24" a="1"/>
  <c r="EN23" i="24" a="1"/>
  <c r="BX33" i="24" a="1"/>
  <c r="BP33" i="24" a="1"/>
  <c r="DX34" i="24" a="1"/>
  <c r="BE46" i="24" a="1"/>
  <c r="D42" i="24" a="1"/>
  <c r="EA33" i="24" a="1"/>
  <c r="AB18" i="24" a="1"/>
  <c r="AO17" i="24" a="1"/>
  <c r="EG10" i="24" a="1"/>
  <c r="E48" i="24" a="1"/>
  <c r="CD42" i="24" a="1"/>
  <c r="DJ45" i="24" a="1"/>
  <c r="E30" i="24" a="1"/>
  <c r="DP30" i="24" a="1"/>
  <c r="CX32" i="24" a="1"/>
  <c r="BB14" i="24" a="1"/>
  <c r="T19" i="24" a="1"/>
  <c r="CS49" i="24" a="1"/>
  <c r="CB43" i="24" a="1"/>
  <c r="EG42" i="24" a="1"/>
  <c r="BQ31" i="24" a="1"/>
  <c r="N27" i="24" a="1"/>
  <c r="Z2" i="24" a="1"/>
  <c r="AQ25" i="24" a="1"/>
  <c r="AI43" i="24" a="1"/>
  <c r="AB15" i="24" a="1"/>
  <c r="CM40" i="24" a="1"/>
  <c r="CE27" i="24" a="1"/>
  <c r="BV35" i="24" a="1"/>
  <c r="DD34" i="24" a="1"/>
  <c r="EG28" i="24" a="1"/>
  <c r="N42" i="24" a="1"/>
  <c r="CT42" i="24" a="1"/>
  <c r="V22" i="24" a="1"/>
  <c r="R41" i="24" a="1"/>
  <c r="AB22" i="24" a="1"/>
  <c r="V10" i="24" a="1"/>
  <c r="BM2" i="24" a="1"/>
  <c r="AO21" i="24" a="1"/>
  <c r="BF30" i="24" a="1"/>
  <c r="DQ28" i="24" a="1"/>
  <c r="H9" i="24" a="1"/>
  <c r="DN7" i="24" a="1"/>
  <c r="BY22" i="24" a="1"/>
  <c r="I10" i="24" a="1"/>
  <c r="DI18" i="24" a="1"/>
  <c r="Q8" i="24" a="1"/>
  <c r="CX14" i="24" a="1"/>
  <c r="BO51" i="24" a="1"/>
  <c r="CY37" i="24" a="1"/>
  <c r="AA21" i="24" a="1"/>
  <c r="DC44" i="24" a="1"/>
  <c r="CX18" i="24" a="1"/>
  <c r="BM39" i="24" a="1"/>
  <c r="DV17" i="24" a="1"/>
  <c r="BC25" i="24" a="1"/>
  <c r="CN22" i="24" a="1"/>
  <c r="AZ15" i="24" a="1"/>
  <c r="DN24" i="24" a="1"/>
  <c r="EN32" i="24" a="1"/>
  <c r="W30" i="24" a="1"/>
  <c r="DK22" i="24" a="1"/>
  <c r="AN15" i="24" a="1"/>
  <c r="DX27" i="24" a="1"/>
  <c r="AS17" i="24" a="1"/>
  <c r="BC39" i="24" a="1"/>
  <c r="AQ21" i="24" a="1"/>
  <c r="BG40" i="24" a="1"/>
  <c r="DT46" i="24" a="1"/>
  <c r="CO27" i="24" a="1"/>
  <c r="CI40" i="24" a="1"/>
  <c r="EL19" i="24" a="1"/>
  <c r="DG38" i="24" a="1"/>
  <c r="CH50" i="24" a="1"/>
  <c r="BX41" i="24" a="1"/>
  <c r="EE49" i="24" a="1"/>
  <c r="CN47" i="24" a="1"/>
  <c r="X51" i="24" a="1"/>
  <c r="AV29" i="24" a="1"/>
  <c r="EH38" i="24" a="1"/>
  <c r="BI34" i="24" a="1"/>
  <c r="DD45" i="24" a="1"/>
  <c r="DU49" i="24" a="1"/>
  <c r="CV49" i="24" a="1"/>
  <c r="X27" i="24" a="1"/>
  <c r="DD51" i="24" a="1"/>
  <c r="DT39" i="24" a="1"/>
  <c r="EJ37" i="24" a="1"/>
  <c r="CQ38" i="24" a="1"/>
  <c r="G49" i="24" a="1"/>
  <c r="BY44" i="24" a="1"/>
  <c r="J36" i="24" a="1"/>
  <c r="CJ35" i="24" a="1"/>
  <c r="DE43" i="24" a="1"/>
  <c r="CF41" i="24" a="1"/>
  <c r="M38" i="24" a="1"/>
  <c r="EK41" i="24" a="1"/>
  <c r="F46" i="24" a="1"/>
  <c r="N50" i="24" a="1"/>
  <c r="DJ31" i="24" a="1"/>
  <c r="DE42" i="24" a="1"/>
  <c r="CR14" i="24" a="1"/>
  <c r="CX31" i="24" a="1"/>
  <c r="AH28" i="24" a="1"/>
  <c r="DV25" i="24" a="1"/>
  <c r="DC30" i="24" a="1"/>
  <c r="DW20" i="24" a="1"/>
  <c r="EN48" i="24" a="1"/>
  <c r="CS26" i="24" a="1"/>
  <c r="DA12" i="24" a="1"/>
  <c r="BC21" i="24" a="1"/>
  <c r="AX11" i="24" a="1"/>
  <c r="O19" i="24" a="1"/>
  <c r="I17" i="24" a="1"/>
  <c r="DP27" i="24" a="1"/>
  <c r="AF36" i="24" a="1"/>
  <c r="AJ16" i="24" a="1"/>
  <c r="CL39" i="24" a="1"/>
  <c r="DS18" i="24" a="1"/>
  <c r="DC45" i="24" a="1"/>
  <c r="AI23" i="24" a="1"/>
  <c r="AP44" i="24" a="1"/>
  <c r="CM43" i="24" a="1"/>
  <c r="AD47" i="24" a="1"/>
  <c r="DA29" i="24" a="1"/>
  <c r="Z33" i="24" a="1"/>
  <c r="EM23" i="24" a="1"/>
  <c r="O41" i="24" a="1"/>
  <c r="CH34" i="24" a="1"/>
  <c r="DY24" i="24" a="1"/>
  <c r="AC23" i="24" a="1"/>
  <c r="CD10" i="24" a="1"/>
  <c r="AL14" i="24" a="1"/>
  <c r="L49" i="24" a="1"/>
  <c r="EB26" i="24" a="1"/>
  <c r="EG31" i="24" a="1"/>
  <c r="BS13" i="24" a="1"/>
  <c r="AV44" i="24" a="1"/>
  <c r="CW34" i="24" a="1"/>
  <c r="N32" i="24" a="1"/>
  <c r="DQ12" i="24" a="1"/>
  <c r="ED50" i="24" a="1"/>
  <c r="EG41" i="24" a="1"/>
  <c r="AI49" i="24" a="1"/>
  <c r="AC38" i="24" a="1"/>
  <c r="G34" i="24" a="1"/>
  <c r="EC28" i="24" a="1"/>
  <c r="CX26" i="24" a="1"/>
  <c r="BU22" i="24" a="1"/>
  <c r="S34" i="24" a="1"/>
  <c r="DJ40" i="24" a="1"/>
  <c r="CI27" i="24" a="1"/>
  <c r="BZ29" i="24" a="1"/>
  <c r="W34" i="24" a="1"/>
  <c r="DR43" i="24" a="1"/>
  <c r="BU17" i="24" a="1"/>
  <c r="EI24" i="24" a="1"/>
  <c r="BW43" i="24" a="1"/>
  <c r="X40" i="24" a="1"/>
  <c r="DB51" i="24" a="1"/>
  <c r="BX51" i="24" a="1"/>
  <c r="CO25" i="24" a="1"/>
  <c r="W25" i="24" a="1"/>
  <c r="BP45" i="24" a="1"/>
  <c r="BS22" i="24" a="1"/>
  <c r="DA16" i="24" a="1"/>
  <c r="ED44" i="24" a="1"/>
  <c r="BS15" i="24" a="1"/>
  <c r="AY36" i="24" a="1"/>
  <c r="BT23" i="24" a="1"/>
  <c r="CD24" i="24" a="1"/>
  <c r="DB14" i="24" a="1"/>
  <c r="BB8" i="24" a="1"/>
  <c r="CW50" i="24" a="1"/>
  <c r="EH14" i="24" a="1"/>
  <c r="CQ34" i="24" a="1"/>
  <c r="T4" i="24" a="1"/>
  <c r="BT8" i="24" a="1"/>
  <c r="DI50" i="24" a="1"/>
  <c r="BJ18" i="24" a="1"/>
  <c r="N13" i="24" a="1"/>
  <c r="CV38" i="24" a="1"/>
  <c r="J38" i="24" a="1"/>
  <c r="CJ21" i="24" a="1"/>
  <c r="DI25" i="24" a="1"/>
  <c r="CP33" i="24" a="1"/>
  <c r="EF47" i="24" a="1"/>
  <c r="BJ43" i="24" a="1"/>
  <c r="AJ31" i="24" a="1"/>
  <c r="EL43" i="24" a="1"/>
  <c r="C16" i="24" a="1"/>
  <c r="DZ6" i="24" a="1"/>
  <c r="N28" i="24" a="1"/>
  <c r="DU12" i="24" a="1"/>
  <c r="DV23" i="24" a="1"/>
  <c r="CX7" i="24" a="1"/>
  <c r="CR30" i="24" a="1"/>
  <c r="O14" i="24" a="1"/>
  <c r="BC9" i="24" a="1"/>
  <c r="DL34" i="24" a="1"/>
  <c r="EL50" i="24" a="1"/>
  <c r="X43" i="24" a="1"/>
  <c r="V50" i="24" a="1"/>
  <c r="BU49" i="24" a="1"/>
  <c r="EG47" i="24" a="1"/>
  <c r="X50" i="24" a="1"/>
  <c r="BP38" i="24" a="1"/>
  <c r="Q49" i="24" a="1"/>
  <c r="V35" i="24" a="1"/>
  <c r="CY39" i="24" a="1"/>
  <c r="CO49" i="24" a="1"/>
  <c r="CS41" i="24" a="1"/>
  <c r="CG48" i="24" a="1"/>
  <c r="DC38" i="24" a="1"/>
  <c r="CV47" i="24" a="1"/>
  <c r="CL31" i="24" a="1"/>
  <c r="EF41" i="24" a="1"/>
  <c r="CQ48" i="24" a="1"/>
  <c r="DH40" i="24" a="1"/>
  <c r="CD29" i="24" a="1"/>
  <c r="BM18" i="24" a="1"/>
  <c r="Y41" i="24" a="1"/>
  <c r="BK32" i="24" a="1"/>
  <c r="B32" i="24" a="1"/>
  <c r="BD36" i="24" a="1"/>
  <c r="CU45" i="24" a="1"/>
  <c r="EI40" i="24" a="1"/>
  <c r="CG41" i="24" a="1"/>
  <c r="BR38" i="24" a="1"/>
  <c r="DZ32" i="24" a="1"/>
  <c r="V47" i="24" a="1"/>
  <c r="AG22" i="24" a="1"/>
  <c r="CI25" i="24" a="1"/>
  <c r="EJ51" i="24" a="1"/>
  <c r="CK27" i="24" a="1"/>
  <c r="BP49" i="24" a="1"/>
  <c r="DQ38" i="24" a="1"/>
  <c r="BP25" i="24" a="1"/>
  <c r="ED12" i="24" a="1"/>
  <c r="AX32" i="24" a="1"/>
  <c r="BW39" i="24" a="1"/>
  <c r="DU34" i="24" a="1"/>
  <c r="EF51" i="24" a="1"/>
  <c r="CQ30" i="24" a="1"/>
  <c r="AN19" i="24" a="1"/>
  <c r="EE48" i="24" a="1"/>
  <c r="DO36" i="24" a="1"/>
  <c r="BC24" i="24" a="1"/>
  <c r="CD48" i="24" a="1"/>
  <c r="X32" i="24" a="1"/>
  <c r="I31" i="24" a="1"/>
  <c r="AP30" i="24" a="1"/>
  <c r="AA30" i="24" a="1"/>
  <c r="U51" i="24" a="1"/>
  <c r="DE32" i="24" a="1"/>
  <c r="BR32" i="24" a="1"/>
  <c r="E28" i="24" a="1"/>
  <c r="T46" i="24" a="1"/>
  <c r="DD23" i="24" a="1"/>
  <c r="BH24" i="24" a="1"/>
  <c r="AO31" i="24" a="1"/>
  <c r="AE46" i="24" a="1"/>
  <c r="DZ37" i="24" a="1"/>
  <c r="CO17" i="24" a="1"/>
  <c r="E50" i="24" a="1"/>
  <c r="AY23" i="24" a="1"/>
  <c r="CA26" i="24" a="1"/>
  <c r="BJ25" i="24" a="1"/>
  <c r="EL40" i="24" a="1"/>
  <c r="CR33" i="24" a="1"/>
  <c r="BK27" i="24" a="1"/>
  <c r="CD26" i="24" a="1"/>
  <c r="BR47" i="24" a="1"/>
  <c r="CN46" i="24" a="1"/>
  <c r="DX35" i="24" a="1"/>
  <c r="CH23" i="24" a="1"/>
  <c r="BN34" i="24" a="1"/>
  <c r="BH49" i="24" a="1"/>
  <c r="V34" i="24" a="1"/>
  <c r="CQ33" i="24" a="1"/>
  <c r="AR44" i="24" a="1"/>
  <c r="CC38" i="24" a="1"/>
  <c r="DP33" i="24" a="1"/>
  <c r="AD6" i="24" a="1"/>
  <c r="AG40" i="24" a="1"/>
  <c r="EJ44" i="24" a="1"/>
  <c r="AF44" i="24" a="1"/>
  <c r="AP38" i="24" a="1"/>
  <c r="DM31" i="24" a="1"/>
  <c r="AK17" i="24" a="1"/>
  <c r="BR48" i="24" a="1"/>
  <c r="CH33" i="24" a="1"/>
  <c r="R30" i="24" a="1"/>
  <c r="BH10" i="24" a="1"/>
  <c r="BH50" i="24" a="1"/>
  <c r="DK51" i="24" a="1"/>
  <c r="CM35" i="24" a="1"/>
  <c r="M23" i="24" a="1"/>
  <c r="AP39" i="24" a="1"/>
  <c r="AI18" i="24" a="1"/>
  <c r="AX17" i="24" a="1"/>
  <c r="BG22" i="24" a="1"/>
  <c r="Y12" i="24" a="1"/>
  <c r="DO16" i="24" a="1"/>
  <c r="BX13" i="24" a="1"/>
  <c r="S10" i="24" a="1"/>
  <c r="CG25" i="24" a="1"/>
  <c r="CH40" i="24" a="1"/>
  <c r="EG44" i="24" a="1"/>
  <c r="T25" i="24" a="1"/>
  <c r="DN23" i="24" a="1"/>
  <c r="CA45" i="24" a="1"/>
  <c r="EE16" i="24" a="1"/>
  <c r="EB34" i="24" a="1"/>
  <c r="AC25" i="24" a="1"/>
  <c r="O18" i="24" a="1"/>
  <c r="DY29" i="24" a="1"/>
  <c r="I29" i="24" a="1"/>
  <c r="DB2" i="24" a="1"/>
  <c r="CB26" i="24" a="1"/>
  <c r="EG17" i="24" a="1"/>
  <c r="CJ34" i="24" a="1"/>
  <c r="X29" i="24" a="1"/>
  <c r="BE10" i="24" a="1"/>
  <c r="EL37" i="24" a="1"/>
  <c r="EH9" i="24" a="1"/>
  <c r="AA24" i="24" a="1"/>
  <c r="DW44" i="24" a="1"/>
  <c r="T35" i="24" a="1"/>
  <c r="DW26" i="24" a="1"/>
  <c r="Y43" i="24" a="1"/>
  <c r="DS35" i="24" a="1"/>
  <c r="CM41" i="24" a="1"/>
  <c r="BP47" i="24" a="1"/>
  <c r="C47" i="24" a="1"/>
  <c r="BX38" i="24" a="1"/>
  <c r="CR29" i="24" a="1"/>
  <c r="BE47" i="24" a="1"/>
  <c r="CX45" i="24" a="1"/>
  <c r="CF29" i="24" a="1"/>
  <c r="E36" i="24" a="1"/>
  <c r="AD51" i="24" a="1"/>
  <c r="CR42" i="24" a="1"/>
  <c r="X48" i="24" a="1"/>
  <c r="DU45" i="24" a="1"/>
  <c r="DB24" i="24" a="1"/>
  <c r="AW37" i="24" a="1"/>
  <c r="AJ36" i="24" a="1"/>
  <c r="DP23" i="24" a="1"/>
  <c r="EJ41" i="24" a="1"/>
  <c r="AR41" i="24" a="1"/>
  <c r="Z45" i="24" a="1"/>
  <c r="DY46" i="24" a="1"/>
  <c r="CX50" i="24" a="1"/>
  <c r="BF39" i="24" a="1"/>
  <c r="AP35" i="24" a="1"/>
  <c r="BE30" i="24" a="1"/>
  <c r="D37" i="24" a="1"/>
  <c r="CY43" i="24" a="1"/>
  <c r="DP31" i="24" a="1"/>
  <c r="DA48" i="24" a="1"/>
  <c r="AZ43" i="24" a="1"/>
  <c r="DH20" i="24" a="1"/>
  <c r="DP29" i="24" a="1"/>
  <c r="DV31" i="24" a="1"/>
  <c r="EI41" i="24" a="1"/>
  <c r="K18" i="24" a="1"/>
  <c r="DY43" i="24" a="1"/>
  <c r="CZ45" i="24" a="1"/>
  <c r="BS39" i="24" a="1"/>
  <c r="AN27" i="24" a="1"/>
  <c r="CB44" i="24" a="1"/>
  <c r="I38" i="24" a="1"/>
  <c r="U38" i="24" a="1"/>
  <c r="DQ36" i="24" a="1"/>
  <c r="BB41" i="24" a="1"/>
  <c r="BK33" i="24" a="1"/>
  <c r="BL49" i="24" a="1"/>
  <c r="EJ19" i="24" a="1"/>
  <c r="BC47" i="24" a="1"/>
  <c r="CN49" i="24" a="1"/>
  <c r="AC24" i="24" a="1"/>
  <c r="BZ17" i="24" a="1"/>
  <c r="AT41" i="24" a="1"/>
  <c r="I30" i="24" a="1"/>
  <c r="C32" i="24" a="1"/>
  <c r="AX25" i="24" a="1"/>
  <c r="EB30" i="24" a="1"/>
  <c r="CN16" i="24" a="1"/>
  <c r="N24" i="24" a="1"/>
  <c r="EB11" i="24" a="1"/>
  <c r="BE41" i="24" a="1"/>
  <c r="AX21" i="24" a="1"/>
  <c r="DT23" i="24" a="1"/>
  <c r="EE27" i="24" a="1"/>
  <c r="BL27" i="24" a="1"/>
  <c r="DV35" i="24" a="1"/>
  <c r="X33" i="24" a="1"/>
  <c r="BT21" i="24" a="1"/>
  <c r="C48" i="24" a="1"/>
  <c r="BO15" i="24" a="1"/>
  <c r="EJ30" i="24" a="1"/>
  <c r="DD35" i="24" a="1"/>
  <c r="BE9" i="24" a="1"/>
  <c r="CN31" i="24" a="1"/>
  <c r="O29" i="24" a="1"/>
  <c r="BO21" i="24" a="1"/>
  <c r="CH37" i="24" a="1"/>
  <c r="X24" i="24" a="1"/>
  <c r="AZ24" i="24" a="1"/>
  <c r="BZ27" i="24" a="1"/>
  <c r="O42" i="24" a="1"/>
  <c r="DP36" i="24" a="1"/>
  <c r="CQ23" i="24" a="1"/>
  <c r="AW15" i="24" a="1"/>
  <c r="CA51" i="24" a="1"/>
  <c r="CQ45" i="24" a="1"/>
  <c r="BY38" i="24" a="1"/>
  <c r="CG45" i="24" a="1"/>
  <c r="BE40" i="24" a="1"/>
  <c r="H19" i="24" a="1"/>
  <c r="CB41" i="24" a="1"/>
  <c r="D12" i="24" a="1"/>
  <c r="BX47" i="24" a="1"/>
  <c r="BX36" i="24" a="1"/>
  <c r="AM13" i="24" a="1"/>
  <c r="AJ14" i="24" a="1"/>
  <c r="CC32" i="24" a="1"/>
  <c r="AO26" i="24" a="1"/>
  <c r="C29" i="24" a="1"/>
  <c r="BN37" i="24" a="1"/>
  <c r="G47" i="24" a="1"/>
  <c r="CD50" i="24" a="1"/>
  <c r="BW33" i="24" a="1"/>
  <c r="V23" i="24" a="1"/>
  <c r="DD46" i="24" a="1"/>
  <c r="BI47" i="24" a="1"/>
  <c r="AP31" i="24" a="1"/>
  <c r="CY29" i="24" a="1"/>
  <c r="CY38" i="24" a="1"/>
  <c r="AZ37" i="24" a="1"/>
  <c r="EF30" i="24" a="1"/>
  <c r="DN28" i="24" a="1"/>
  <c r="CF18" i="24" a="1"/>
  <c r="CD40" i="24" a="1"/>
  <c r="EL49" i="24" a="1"/>
  <c r="BZ46" i="24" a="1"/>
  <c r="AF38" i="24" a="1"/>
  <c r="BR40" i="24" a="1"/>
  <c r="BD39" i="24" a="1"/>
  <c r="CQ26" i="24" a="1"/>
  <c r="CN50" i="24" a="1"/>
  <c r="DZ36" i="24" a="1"/>
  <c r="AM20" i="24" a="1"/>
  <c r="AC43" i="24" a="1"/>
  <c r="DT36" i="24" a="1"/>
  <c r="AF32" i="24" a="1"/>
  <c r="C37" i="24" a="1"/>
  <c r="AU38" i="24" a="1"/>
  <c r="CI43" i="24" a="1"/>
  <c r="AT48" i="24" a="1"/>
  <c r="AD32" i="24" a="1"/>
  <c r="DS44" i="24" a="1"/>
  <c r="BK34" i="24" a="1"/>
  <c r="P43" i="24" a="1"/>
  <c r="AT36" i="24" a="1"/>
  <c r="AI50" i="24" a="1"/>
  <c r="AB31" i="24" a="1"/>
  <c r="CE19" i="24" a="1"/>
  <c r="AU37" i="24" a="1"/>
  <c r="EE17" i="24" a="1"/>
  <c r="EC38" i="24" a="1"/>
  <c r="DR41" i="24" a="1"/>
  <c r="BC18" i="24" a="1"/>
  <c r="DY38" i="24" a="1"/>
  <c r="W39" i="24" a="1"/>
  <c r="U30" i="24" a="1"/>
  <c r="AB36" i="24" a="1"/>
  <c r="CF39" i="24" a="1"/>
  <c r="R23" i="24" a="1"/>
  <c r="EN49" i="24" a="1"/>
  <c r="DE30" i="24" a="1"/>
  <c r="CA48" i="24" a="1"/>
  <c r="AO29" i="24" a="1"/>
  <c r="K25" i="24" a="1"/>
  <c r="AD46" i="24" a="1"/>
  <c r="CB28" i="24" a="1"/>
  <c r="F33" i="24" a="1"/>
  <c r="CI21" i="24" a="1"/>
  <c r="CO23" i="24" a="1"/>
  <c r="AW39" i="24" a="1"/>
  <c r="DR51" i="24" a="1"/>
  <c r="BI21" i="24" a="1"/>
  <c r="CQ19" i="24" a="1"/>
  <c r="BH32" i="24" a="1"/>
  <c r="BC31" i="24" a="1"/>
  <c r="EM40" i="24" a="1"/>
  <c r="F32" i="24" a="1"/>
  <c r="BW22" i="24" a="1"/>
  <c r="BF13" i="24" a="1"/>
  <c r="DS19" i="24" a="1"/>
  <c r="BE21" i="24" a="1"/>
  <c r="CD25" i="24" a="1"/>
  <c r="BM29" i="24" a="1"/>
  <c r="T43" i="24" a="1"/>
  <c r="F48" i="24" a="1"/>
  <c r="CW33" i="24" a="1"/>
  <c r="CB33" i="24" a="1"/>
  <c r="EA26" i="24" a="1"/>
  <c r="DG23" i="24" a="1"/>
  <c r="Q50" i="24" a="1"/>
  <c r="DG30" i="24" a="1"/>
  <c r="AE31" i="24" a="1"/>
  <c r="CF45" i="24" a="1"/>
  <c r="BI45" i="24" a="1"/>
  <c r="AV13" i="24" a="1"/>
  <c r="DA31" i="24" a="1"/>
  <c r="EF16" i="24" a="1"/>
  <c r="CB34" i="24" a="1"/>
  <c r="C39" i="24" a="1"/>
  <c r="CN28" i="24" a="1"/>
  <c r="AN51" i="24" a="1"/>
  <c r="BU10" i="24" a="1"/>
  <c r="AA12" i="24" a="1"/>
  <c r="CC14" i="24" a="1"/>
  <c r="CS20" i="24" a="1"/>
  <c r="BI40" i="24" a="1"/>
  <c r="EF28" i="24" a="1"/>
  <c r="AM12" i="24" a="1"/>
  <c r="CO5" i="24" a="1"/>
  <c r="Y19" i="24" a="1"/>
  <c r="BQ33" i="24" a="1"/>
  <c r="AS5" i="24" a="1"/>
  <c r="BY24" i="24" a="1"/>
  <c r="AG21" i="24" a="1"/>
  <c r="AN21" i="24" a="1"/>
  <c r="BG43" i="24" a="1"/>
  <c r="BD34" i="24" a="1"/>
  <c r="AJ46" i="24" a="1"/>
  <c r="DE9" i="24" a="1"/>
  <c r="BT22" i="24" a="1"/>
  <c r="AL17" i="24" a="1"/>
  <c r="AC26" i="24" a="1"/>
  <c r="BC38" i="24" a="1"/>
  <c r="AM21" i="24" a="1"/>
  <c r="DD29" i="24" a="1"/>
  <c r="AK45" i="24" a="1"/>
  <c r="DD39" i="24" a="1"/>
  <c r="AW45" i="24" a="1"/>
  <c r="CV7" i="24" a="1"/>
  <c r="CH38" i="24" a="1"/>
  <c r="CT29" i="24" a="1"/>
  <c r="DO14" i="24" a="1"/>
  <c r="DS39" i="24" a="1"/>
  <c r="L47" i="24" a="1"/>
  <c r="CT26" i="24" a="1"/>
  <c r="CI23" i="24" a="1"/>
  <c r="BZ36" i="24" a="1"/>
  <c r="DU39" i="24" a="1"/>
  <c r="E39" i="24" a="1"/>
  <c r="BQ44" i="24" a="1"/>
  <c r="AZ39" i="24" a="1"/>
  <c r="AT49" i="24" a="1"/>
  <c r="CP39" i="24" a="1"/>
  <c r="EH44" i="24" a="1"/>
  <c r="AT51" i="24" a="1"/>
  <c r="CP51" i="24" a="1"/>
  <c r="BI42" i="24" a="1"/>
  <c r="AJ33" i="24" a="1"/>
  <c r="EL34" i="24" a="1"/>
  <c r="AV40" i="24" a="1"/>
  <c r="AK34" i="24" a="1"/>
  <c r="W42" i="24" a="1"/>
  <c r="EA47" i="24" a="1"/>
  <c r="AT50" i="24" a="1"/>
  <c r="CU51" i="24" a="1"/>
  <c r="C34" i="24" a="1"/>
  <c r="EC29" i="24" a="1"/>
  <c r="CT20" i="24" a="1"/>
  <c r="DX46" i="24" a="1"/>
  <c r="DC42" i="24" a="1"/>
  <c r="CC30" i="24" a="1"/>
  <c r="BQ42" i="24" a="1"/>
  <c r="BX28" i="24" a="1"/>
  <c r="AR20" i="24" a="1"/>
  <c r="AZ48" i="24" a="1"/>
  <c r="CS27" i="24" a="1"/>
  <c r="BB48" i="24" a="1"/>
  <c r="CT43" i="24" a="1"/>
  <c r="AQ38" i="24" a="1"/>
  <c r="AV41" i="24" a="1"/>
  <c r="AL49" i="24" a="1"/>
  <c r="EM28" i="24" a="1"/>
  <c r="AZ8" i="24" a="1"/>
  <c r="S18" i="24" a="1"/>
  <c r="EA45" i="24" a="1"/>
  <c r="AZ21" i="24" a="1"/>
  <c r="EF31" i="24" a="1"/>
  <c r="BW37" i="24" a="1"/>
  <c r="BV28" i="24" a="1"/>
  <c r="CW26" i="24" a="1"/>
  <c r="CC28" i="24" a="1"/>
  <c r="CY25" i="24" a="1"/>
  <c r="DS47" i="24" a="1"/>
  <c r="AY33" i="24" a="1"/>
  <c r="DJ50" i="24" a="1"/>
  <c r="AQ36" i="24" a="1"/>
  <c r="S31" i="24" a="1"/>
  <c r="BW30" i="24" a="1"/>
  <c r="AL25" i="24" a="1"/>
  <c r="B20" i="24" a="1"/>
  <c r="CB45" i="24" a="1"/>
  <c r="BV8" i="24" a="1"/>
  <c r="DO28" i="24" a="1"/>
  <c r="BD45" i="24" a="1"/>
  <c r="DB28" i="24" a="1"/>
  <c r="EE50" i="24" a="1"/>
  <c r="V25" i="24" a="1"/>
  <c r="BX40" i="24" a="1"/>
  <c r="AD7" i="24" a="1"/>
  <c r="AX33" i="24" a="1"/>
  <c r="DU36" i="24" a="1"/>
  <c r="DR28" i="24" a="1"/>
  <c r="P36" i="24" a="1"/>
  <c r="DZ41" i="24" a="1"/>
  <c r="DD33" i="24" a="1"/>
  <c r="EE14" i="24" a="1"/>
  <c r="BK23" i="24" a="1"/>
  <c r="E4" i="24" a="1"/>
  <c r="G50" i="24" a="1"/>
  <c r="AL21" i="24" a="1"/>
  <c r="CS31" i="24" a="1"/>
  <c r="BD22" i="24" a="1"/>
  <c r="CV15" i="24" a="1"/>
  <c r="CA13" i="24" a="1"/>
  <c r="CJ20" i="24" a="1"/>
  <c r="CC16" i="24" a="1"/>
  <c r="CF20" i="24" a="1"/>
  <c r="D28" i="24" a="1"/>
  <c r="CQ27" i="24" a="1"/>
  <c r="N51" i="24" a="1"/>
  <c r="CR41" i="24" a="1"/>
  <c r="AP13" i="24" a="1"/>
  <c r="W32" i="24" a="1"/>
  <c r="EH51" i="24" a="1"/>
  <c r="AH14" i="24" a="1"/>
  <c r="EI36" i="24" a="1"/>
  <c r="BQ24" i="24" a="1"/>
  <c r="DR22" i="24" a="1"/>
  <c r="BR19" i="24" a="1"/>
  <c r="CE34" i="24" a="1"/>
  <c r="CB15" i="24" a="1"/>
  <c r="DR35" i="24" a="1"/>
  <c r="AV35" i="24" a="1"/>
  <c r="BR30" i="24" a="1"/>
  <c r="BF49" i="24" a="1"/>
  <c r="EF10" i="24" a="1"/>
  <c r="AJ18" i="24" a="1"/>
  <c r="H4" i="24" a="1"/>
  <c r="BM4" i="24" a="1"/>
  <c r="BJ7" i="24" a="1"/>
  <c r="CQ41" i="24" a="1"/>
  <c r="AS28" i="24" a="1"/>
  <c r="DP38" i="24" a="1"/>
  <c r="AG38" i="24" a="1"/>
  <c r="EB24" i="24" a="1"/>
  <c r="AD39" i="24" a="1"/>
  <c r="E33" i="24" a="1"/>
  <c r="ED11" i="24" a="1"/>
  <c r="AH27" i="24" a="1"/>
  <c r="BK21" i="24" a="1"/>
  <c r="T26" i="24" a="1"/>
  <c r="AH4" i="24" a="1"/>
  <c r="CW21" i="24" a="1"/>
  <c r="BR44" i="24" a="1"/>
  <c r="BV40" i="24" a="1"/>
  <c r="CG16" i="24" a="1"/>
  <c r="EF22" i="24" a="1"/>
  <c r="X19" i="24" a="1"/>
  <c r="DH15" i="24" a="1"/>
  <c r="BH25" i="24" a="1"/>
  <c r="BQ14" i="24" a="1"/>
  <c r="EI18" i="24" a="1"/>
  <c r="R29" i="24" a="1"/>
  <c r="EE44" i="24" a="1"/>
  <c r="Y50" i="24" a="1"/>
  <c r="Y47" i="24" a="1"/>
  <c r="AP41" i="24" a="1"/>
  <c r="CN45" i="24" a="1"/>
  <c r="BU46" i="24" a="1"/>
  <c r="AT27" i="24" a="1"/>
  <c r="CC51" i="24" a="1"/>
  <c r="DJ51" i="24" a="1"/>
  <c r="CC41" i="24" a="1"/>
  <c r="DN36" i="24" a="1"/>
  <c r="AN46" i="24" a="1"/>
  <c r="AI47" i="24" a="1"/>
  <c r="AA36" i="24" a="1"/>
  <c r="BT20" i="24" a="1"/>
  <c r="BB26" i="24" a="1"/>
  <c r="AF47" i="24" a="1"/>
  <c r="EG13" i="24" a="1"/>
  <c r="AT43" i="24" a="1"/>
  <c r="DU44" i="24" a="1"/>
  <c r="DE31" i="24" a="1"/>
  <c r="BY50" i="24" a="1"/>
  <c r="AW35" i="24" a="1"/>
  <c r="DG32" i="24" a="1"/>
  <c r="DK50" i="24" a="1"/>
  <c r="AS41" i="24" a="1"/>
  <c r="AZ47" i="24" a="1"/>
  <c r="DL37" i="24" a="1"/>
  <c r="DB32" i="24" a="1"/>
  <c r="AW38" i="24" a="1"/>
  <c r="CW47" i="24" a="1"/>
  <c r="DD26" i="24" a="1"/>
  <c r="CO48" i="24" a="1"/>
  <c r="CH39" i="24" a="1"/>
  <c r="Z20" i="24" a="1"/>
  <c r="Y16" i="24" a="1"/>
  <c r="EM22" i="24" a="1"/>
  <c r="DQ31" i="24" a="1"/>
  <c r="T24" i="24" a="1"/>
  <c r="EM21" i="24" a="1"/>
  <c r="EJ32" i="24" a="1"/>
  <c r="AQ24" i="24" a="1"/>
  <c r="AU46" i="24" a="1"/>
  <c r="DA35" i="24" a="1"/>
  <c r="H37" i="24" a="1"/>
  <c r="EA31" i="24" a="1"/>
  <c r="BQ39" i="24" a="1"/>
  <c r="CX41" i="24" a="1"/>
  <c r="G44" i="24" a="1"/>
  <c r="DB31" i="24" a="1"/>
  <c r="B51" i="24" a="1"/>
  <c r="CM46" i="24" a="1"/>
  <c r="AQ44" i="24" a="1"/>
  <c r="S32" i="24" a="1"/>
  <c r="BU31" i="24" a="1"/>
  <c r="F41" i="24" a="1"/>
  <c r="DM36" i="24" a="1"/>
  <c r="AD49" i="24" a="1"/>
  <c r="EC33" i="24" a="1"/>
  <c r="DB40" i="24" a="1"/>
  <c r="AK41" i="24" a="1"/>
  <c r="CI38" i="24" a="1"/>
  <c r="BR42" i="24" a="1"/>
  <c r="CW48" i="24" a="1"/>
  <c r="EJ49" i="24" a="1"/>
  <c r="AQ50" i="24" a="1"/>
  <c r="BP36" i="24" a="1"/>
  <c r="K38" i="24" a="1"/>
  <c r="DG47" i="24" a="1"/>
  <c r="CS50" i="24" a="1"/>
  <c r="EI48" i="24" a="1"/>
  <c r="DQ30" i="24" a="1"/>
  <c r="EF26" i="24" a="1"/>
  <c r="Z44" i="24" a="1"/>
  <c r="H44" i="24" a="1"/>
  <c r="ED43" i="24" a="1"/>
  <c r="D35" i="24" a="1"/>
  <c r="BQ50" i="24" a="1"/>
  <c r="AQ51" i="24" a="1"/>
  <c r="AA32" i="24" a="1"/>
  <c r="AC42" i="24" a="1"/>
  <c r="AN37" i="24" a="1"/>
  <c r="I40" i="24" a="1"/>
  <c r="H27" i="24" a="1"/>
  <c r="S40" i="24" a="1"/>
  <c r="AY38" i="24" a="1"/>
  <c r="EM47" i="24" a="1"/>
  <c r="L29" i="24" a="1"/>
  <c r="AF42" i="24" a="1"/>
  <c r="DF23" i="24" a="1"/>
  <c r="I13" i="24" a="1"/>
  <c r="CE32" i="24" a="1"/>
  <c r="DN41" i="24" a="1"/>
  <c r="K44" i="24" a="1"/>
  <c r="AP46" i="24" a="1"/>
  <c r="C31" i="24" a="1"/>
  <c r="CE38" i="24" a="1"/>
  <c r="CM34" i="24" a="1"/>
  <c r="DJ28" i="24" a="1"/>
  <c r="H31" i="24" a="1"/>
  <c r="DY44" i="24" a="1"/>
  <c r="BV42" i="24" a="1"/>
  <c r="AF29" i="24" a="1"/>
  <c r="CY49" i="24" a="1"/>
  <c r="AF28" i="24" a="1"/>
  <c r="DU21" i="24" a="1"/>
  <c r="AK44" i="24" a="1"/>
  <c r="Z25" i="24" a="1"/>
  <c r="Y42" i="24" a="1"/>
  <c r="BS20" i="24" a="1"/>
  <c r="P35" i="24" a="1"/>
  <c r="X30" i="24" a="1"/>
  <c r="BP27" i="24" a="1"/>
  <c r="BC29" i="24" a="1"/>
  <c r="AL34" i="24" a="1"/>
  <c r="AQ23" i="24" a="1"/>
  <c r="DX24" i="24" a="1"/>
  <c r="DI49" i="24" a="1"/>
  <c r="DK37" i="24" a="1"/>
  <c r="AV47" i="24" a="1"/>
  <c r="CA35" i="24" a="1"/>
  <c r="CR21" i="24" a="1"/>
  <c r="M29" i="24" a="1"/>
  <c r="ED28" i="24" a="1"/>
  <c r="DT28" i="24" a="1"/>
  <c r="CY33" i="24" a="1"/>
  <c r="CE43" i="24" a="1"/>
  <c r="AO41" i="24" a="1"/>
  <c r="AR22" i="24" a="1"/>
  <c r="BJ19" i="24" a="1"/>
  <c r="EJ33" i="24" a="1"/>
  <c r="DC4" i="24" a="1"/>
  <c r="AD44" i="24" a="1"/>
  <c r="DM45" i="24" a="1"/>
  <c r="DD30" i="24" a="1"/>
  <c r="V30" i="24" a="1"/>
  <c r="AJ23" i="24" a="1"/>
  <c r="EI30" i="24" a="1"/>
  <c r="CM50" i="24" a="1"/>
  <c r="EF48" i="24" a="1"/>
  <c r="AY40" i="24" a="1"/>
  <c r="DK34" i="24" a="1"/>
  <c r="BG21" i="24" a="1"/>
  <c r="Q27" i="24" a="1"/>
  <c r="AC30" i="24" a="1"/>
  <c r="AY44" i="24" a="1"/>
  <c r="DP28" i="24" a="1"/>
  <c r="AD35" i="24" a="1"/>
  <c r="BK28" i="24" a="1"/>
  <c r="BR17" i="24" a="1"/>
  <c r="BZ23" i="24" a="1"/>
  <c r="BF16" i="24" a="1"/>
  <c r="AD14" i="24" a="1"/>
  <c r="BC37" i="24" a="1"/>
  <c r="BC36" i="24" a="1"/>
  <c r="C43" i="24" a="1"/>
  <c r="E9" i="24" a="1"/>
  <c r="CO18" i="24" a="1"/>
  <c r="BL35" i="24" a="1"/>
  <c r="AS22" i="24" a="1"/>
  <c r="K23" i="24" a="1"/>
  <c r="CS9" i="24" a="1"/>
  <c r="W40" i="24" a="1"/>
  <c r="AK29" i="24" a="1"/>
  <c r="CQ24" i="24" a="1"/>
  <c r="BP32" i="24" a="1"/>
  <c r="Z39" i="24" a="1"/>
  <c r="CE10" i="24" a="1"/>
  <c r="E34" i="24" a="1"/>
  <c r="EI49" i="24" a="1"/>
  <c r="DJ44" i="24" a="1"/>
  <c r="BT27" i="24" a="1"/>
  <c r="Z42" i="24" a="1"/>
  <c r="CC42" i="24" a="1"/>
  <c r="AE22" i="24" a="1"/>
  <c r="AU32" i="24" a="1"/>
  <c r="AF27" i="24" a="1"/>
  <c r="R20" i="24" a="1"/>
  <c r="E46" i="24" a="1"/>
  <c r="BU47" i="24" a="1"/>
  <c r="BM49" i="24" a="1"/>
  <c r="M51" i="24" a="1"/>
  <c r="AL43" i="24" a="1"/>
  <c r="AE41" i="24" a="1"/>
  <c r="BQ51" i="24" a="1"/>
  <c r="AM42" i="24" a="1"/>
  <c r="CN51" i="24" a="1"/>
  <c r="DA46" i="24" a="1"/>
  <c r="AY45" i="24" a="1"/>
  <c r="AN34" i="24" a="1"/>
  <c r="D49" i="24" a="1"/>
  <c r="DC47" i="24" a="1"/>
  <c r="Q29" i="24" a="1"/>
  <c r="B36" i="24" a="1"/>
  <c r="CD44" i="24" a="1"/>
  <c r="CK30" i="24" a="1"/>
  <c r="EC42" i="24" a="1"/>
  <c r="AG49" i="24" a="1"/>
  <c r="AL35" i="24" a="1"/>
  <c r="CK22" i="24" a="1"/>
  <c r="DP49" i="24" a="1"/>
  <c r="EI44" i="24" a="1"/>
  <c r="DO46" i="24" a="1"/>
  <c r="BT40" i="24" a="1"/>
  <c r="G30" i="24" a="1"/>
  <c r="EI34" i="24" a="1"/>
  <c r="S24" i="24" a="1"/>
  <c r="AA15" i="24" a="1"/>
  <c r="CL28" i="24" a="1"/>
  <c r="DF28" i="24" a="1"/>
  <c r="CB51" i="24" a="1"/>
  <c r="EF44" i="24" a="1"/>
  <c r="DB23" i="24" a="1"/>
  <c r="CG19" i="24" a="1"/>
  <c r="BW14" i="24" a="1"/>
  <c r="CM23" i="24" a="1"/>
  <c r="DF14" i="24" a="1"/>
  <c r="BF47" i="24" a="1"/>
  <c r="EI14" i="24" a="1"/>
  <c r="DS30" i="24" a="1"/>
  <c r="AQ27" i="24" a="1"/>
  <c r="BL22" i="24" a="1"/>
  <c r="O33" i="24" a="1"/>
  <c r="DY51" i="24" a="1"/>
  <c r="CU19" i="24" a="1"/>
  <c r="DG31" i="24" a="1"/>
  <c r="CM33" i="24" a="1"/>
  <c r="EI29" i="24" a="1"/>
  <c r="R35" i="24" a="1"/>
  <c r="BX19" i="24" a="1"/>
  <c r="BY31" i="24" a="1"/>
  <c r="CI15" i="24" a="1"/>
  <c r="J47" i="24" a="1"/>
  <c r="CC23" i="24" a="1"/>
  <c r="DV39" i="24" a="1"/>
  <c r="DO45" i="24" a="1"/>
  <c r="AV16" i="24" a="1"/>
  <c r="DX50" i="24" a="1"/>
  <c r="CO47" i="24" a="1"/>
  <c r="I44" i="24" a="1"/>
  <c r="DM17" i="24" a="1"/>
  <c r="AK28" i="24" a="1"/>
  <c r="AG39" i="24" a="1"/>
  <c r="DV29" i="24" a="1"/>
  <c r="CJ30" i="24" a="1"/>
  <c r="BJ37" i="24" a="1"/>
  <c r="DP26" i="24" a="1"/>
  <c r="CO20" i="24" a="1"/>
  <c r="BD35" i="24" a="1"/>
  <c r="CR37" i="24" a="1"/>
  <c r="AH35" i="24" a="1"/>
  <c r="Q43" i="24" a="1"/>
  <c r="Y28" i="24" a="1"/>
  <c r="DB38" i="24" a="1"/>
  <c r="DP47" i="24" a="1"/>
  <c r="DG10" i="24" a="1"/>
  <c r="BR25" i="24" a="1"/>
  <c r="CV2" i="24" a="1"/>
  <c r="DP42" i="24" a="1"/>
  <c r="CR34" i="24" a="1"/>
  <c r="V18" i="24" a="1"/>
  <c r="CI7" i="24" a="1"/>
  <c r="DD41" i="24" a="1"/>
  <c r="DH51" i="24" a="1"/>
  <c r="BX48" i="24" a="1"/>
  <c r="W27" i="24" a="1"/>
  <c r="BK43" i="24" a="1"/>
  <c r="AD27" i="24" a="1"/>
  <c r="AJ30" i="24" a="1"/>
  <c r="CR28" i="24" a="1"/>
  <c r="CX21" i="24" a="1"/>
  <c r="AB20" i="24" a="1"/>
  <c r="AI30" i="24" a="1"/>
  <c r="BV7" i="24" a="1"/>
  <c r="DA13" i="24" a="1"/>
  <c r="AR34" i="24" a="1"/>
  <c r="AL36" i="24" a="1"/>
  <c r="Z27" i="24" a="1"/>
  <c r="DU16" i="24" a="1"/>
  <c r="Z22" i="24" a="1"/>
  <c r="CV18" i="24" a="1"/>
  <c r="K11" i="24" a="1"/>
  <c r="BU29" i="24" a="1"/>
  <c r="AS14" i="24" a="1"/>
  <c r="BM25" i="24" a="1"/>
  <c r="AG51" i="24" a="1"/>
  <c r="DY42" i="24" a="1"/>
  <c r="BG26" i="24" a="1"/>
  <c r="DB5" i="24" a="1"/>
  <c r="AR35" i="24" a="1"/>
  <c r="H35" i="24" a="1"/>
  <c r="EH34" i="24" a="1"/>
  <c r="CP43" i="24" a="1"/>
  <c r="AL24" i="24" a="1"/>
  <c r="G24" i="24" a="1"/>
  <c r="EN35" i="24" a="1"/>
  <c r="AY21" i="24" a="1"/>
  <c r="DL21" i="24" a="1"/>
  <c r="AA7" i="24" a="1"/>
  <c r="EC19" i="24" a="1"/>
  <c r="AF40" i="24" a="1"/>
  <c r="S36" i="24" a="1"/>
  <c r="EK16" i="24" a="1"/>
  <c r="DT30" i="24" a="1"/>
  <c r="T32" i="24" a="1"/>
  <c r="BP44" i="24" a="1"/>
  <c r="BP37" i="24" a="1"/>
  <c r="BV37" i="24" a="1"/>
  <c r="CW44" i="24" a="1"/>
  <c r="DO37" i="24" a="1"/>
  <c r="BP48" i="24" a="1"/>
  <c r="DD50" i="24" a="1"/>
  <c r="DQ39" i="24" a="1"/>
  <c r="BJ36" i="24" a="1"/>
  <c r="T47" i="24" a="1"/>
  <c r="DG42" i="24" a="1"/>
  <c r="BL30" i="24" a="1"/>
  <c r="AC49" i="24" a="1"/>
  <c r="EJ38" i="24" a="1"/>
  <c r="EN42" i="24" a="1"/>
  <c r="CG37" i="24" a="1"/>
  <c r="AV37" i="24" a="1"/>
  <c r="EA36" i="24" a="1"/>
  <c r="BN33" i="24" a="1"/>
  <c r="N41" i="24" a="1"/>
  <c r="AT34" i="24" a="1"/>
  <c r="EG46" i="24" a="1"/>
  <c r="DG41" i="24" a="1"/>
  <c r="CD38" i="24" a="1"/>
  <c r="EH31" i="24" a="1"/>
  <c r="R43" i="24" a="1"/>
  <c r="DX49" i="24" a="1"/>
  <c r="DY35" i="24" a="1"/>
  <c r="BM38" i="24" a="1"/>
  <c r="AE38" i="24" a="1"/>
  <c r="U47" i="24" a="1"/>
  <c r="BK26" i="24" a="1"/>
  <c r="BM41" i="24" a="1"/>
  <c r="ED39" i="24" a="1"/>
  <c r="M35" i="24" a="1"/>
  <c r="EL33" i="24" a="1"/>
  <c r="DS8" i="24" a="1"/>
  <c r="CT16" i="24" a="1"/>
  <c r="AD31" i="24" a="1"/>
  <c r="BQ23" i="24" a="1"/>
  <c r="AR16" i="24" a="1"/>
  <c r="BT29" i="24" a="1"/>
  <c r="AU49" i="24" a="1"/>
  <c r="BW29" i="24" a="1"/>
  <c r="BB28" i="24" a="1"/>
  <c r="DC36" i="24" a="1"/>
  <c r="DI42" i="24" a="1"/>
  <c r="DK44" i="24" a="1"/>
  <c r="CJ28" i="24" a="1"/>
  <c r="AV39" i="24" a="1"/>
  <c r="E38" i="24" a="1"/>
  <c r="DI15" i="24" a="1"/>
  <c r="DA30" i="24" a="1"/>
  <c r="DR47" i="24" a="1"/>
  <c r="ED19" i="24" a="1"/>
  <c r="AY32" i="24" a="1"/>
  <c r="DG34" i="24" a="1"/>
  <c r="DA51" i="24" a="1"/>
  <c r="EK25" i="24" a="1"/>
  <c r="CQ40" i="24" a="1"/>
  <c r="EN36" i="24" a="1"/>
  <c r="AY42" i="24" a="1"/>
  <c r="CG21" i="24" a="1"/>
  <c r="AK37" i="24" a="1"/>
  <c r="AH47" i="24" a="1"/>
  <c r="U48" i="24" a="1"/>
  <c r="R39" i="24" a="1"/>
  <c r="DN25" i="24" a="1"/>
  <c r="O27" i="24" a="1"/>
  <c r="AP28" i="24" a="1"/>
  <c r="BV24" i="24" a="1"/>
  <c r="CX30" i="24" a="1"/>
  <c r="AI33" i="24" a="1"/>
  <c r="CI45" i="24" a="1"/>
  <c r="EG26" i="24" a="1"/>
  <c r="AG42" i="24" a="1"/>
  <c r="EM30" i="24" a="1"/>
  <c r="CW9" i="24" a="1"/>
  <c r="W36" i="24" a="1"/>
  <c r="AH33" i="24" a="1"/>
  <c r="CB35" i="24" a="1"/>
  <c r="AV34" i="24" a="1"/>
  <c r="DZ49" i="24" a="1"/>
  <c r="CQ20" i="24" a="1"/>
  <c r="CF23" i="24" a="1"/>
  <c r="CH25" i="24" a="1"/>
  <c r="B50" i="24" a="1"/>
  <c r="DK10" i="24" a="1"/>
  <c r="G39" i="24" a="1"/>
  <c r="AU42" i="24" a="1"/>
  <c r="CU34" i="24" a="1"/>
  <c r="BX37" i="24" a="1"/>
  <c r="BI15" i="24" a="1"/>
  <c r="Z48" i="24" a="1"/>
  <c r="DF25" i="24" a="1"/>
  <c r="R25" i="24" a="1"/>
  <c r="AM50" i="24" a="1"/>
  <c r="DQ23" i="24" a="1"/>
  <c r="CW24" i="24" a="1"/>
  <c r="CH16" i="24" a="1"/>
  <c r="DQ29" i="24" a="1"/>
  <c r="AQ3" i="24" a="1"/>
  <c r="BR18" i="24" a="1"/>
  <c r="BW49" i="24" a="1"/>
  <c r="CN38" i="24" a="1"/>
  <c r="AR46" i="24" a="1"/>
  <c r="DU50" i="24" a="1"/>
  <c r="AB50" i="24" a="1"/>
  <c r="CC33" i="24" a="1"/>
  <c r="S44" i="24" a="1"/>
  <c r="BU41" i="24" a="1"/>
  <c r="I49" i="24" a="1"/>
  <c r="CS48" i="24" a="1"/>
  <c r="AO47" i="24" a="1"/>
  <c r="DP34" i="24" a="1"/>
  <c r="AZ34" i="24" a="1"/>
  <c r="AU48" i="24" a="1"/>
  <c r="T36" i="24" a="1"/>
  <c r="DM26" i="24" a="1"/>
  <c r="AT38" i="24" a="1"/>
  <c r="DS15" i="24" a="1"/>
  <c r="DL35" i="24" a="1"/>
  <c r="AX38" i="24" a="1"/>
  <c r="CS36" i="24" a="1"/>
  <c r="H16" i="24" a="1"/>
  <c r="EN33" i="24" a="1"/>
  <c r="AE43" i="24" a="1"/>
  <c r="G46" i="24" a="1"/>
  <c r="CT47" i="24" a="1"/>
  <c r="DC46" i="24" a="1"/>
  <c r="EL48" i="24" a="1"/>
  <c r="DL46" i="24" a="1"/>
  <c r="DQ45" i="24" a="1"/>
  <c r="CP47" i="24" a="1"/>
  <c r="BQ29" i="24" a="1"/>
  <c r="BV34" i="24" a="1"/>
  <c r="CY28" i="24" a="1"/>
  <c r="Y37" i="24" a="1"/>
  <c r="AF24" i="24" a="1"/>
  <c r="DV46" i="24" a="1"/>
  <c r="DJ48" i="24" a="1"/>
  <c r="AH3" i="24" a="1"/>
  <c r="BP21" i="24" a="1"/>
  <c r="DW49" i="24" a="1"/>
  <c r="AZ16" i="24" a="1"/>
  <c r="AJ28" i="24" a="1"/>
  <c r="AT23" i="24" a="1"/>
  <c r="BZ30" i="24" a="1"/>
  <c r="BH35" i="24" a="1"/>
  <c r="CZ33" i="24" a="1"/>
  <c r="EK45" i="24" a="1"/>
  <c r="AH7" i="24" a="1"/>
  <c r="D46" i="24" a="1"/>
  <c r="BO49" i="24" a="1"/>
  <c r="AC22" i="24" a="1"/>
  <c r="BU19" i="24" a="1"/>
  <c r="CO28" i="24" a="1"/>
  <c r="AQ39" i="24" a="1"/>
  <c r="DA37" i="24" a="1"/>
  <c r="M41" i="24" a="1"/>
  <c r="AO24" i="24" a="1"/>
  <c r="BW46" i="24" a="1"/>
  <c r="EB25" i="24" a="1"/>
  <c r="BY47" i="24" a="1"/>
  <c r="AR32" i="24" a="1"/>
  <c r="BX46" i="24" a="1"/>
  <c r="BX26" i="24" a="1"/>
  <c r="BO20" i="24" a="1"/>
  <c r="CR16" i="24" a="1"/>
  <c r="CK34" i="24" a="1"/>
  <c r="BL40" i="24" a="1"/>
  <c r="AW18" i="24" a="1"/>
  <c r="BF6" i="24" a="1"/>
  <c r="BZ32" i="24" a="1"/>
  <c r="DF29" i="24" a="1"/>
  <c r="AX50" i="24" a="1"/>
  <c r="CS45" i="24" a="1"/>
  <c r="EB20" i="24" a="1"/>
  <c r="EM9" i="24" a="1"/>
  <c r="CK36" i="24" a="1"/>
  <c r="BF14" i="24" a="1"/>
  <c r="CS19" i="24" a="1"/>
  <c r="DT8" i="24" a="1"/>
  <c r="DQ51" i="24" a="1"/>
  <c r="CQ50" i="24" a="1"/>
  <c r="CV44" i="24" a="1"/>
  <c r="DZ8" i="24" a="1"/>
  <c r="DB34" i="24" a="1"/>
  <c r="BR41" i="24" a="1"/>
  <c r="O25" i="24" a="1"/>
  <c r="AR23" i="24" a="1"/>
  <c r="DI23" i="24" a="1"/>
  <c r="DJ34" i="24" a="1"/>
  <c r="V43" i="24" a="1"/>
  <c r="BW51" i="24" a="1"/>
  <c r="AW44" i="24" a="1"/>
  <c r="AF49" i="24" a="1"/>
  <c r="CI30" i="24" a="1"/>
  <c r="BA46" i="24" a="1"/>
  <c r="CK29" i="24" a="1"/>
  <c r="AH51" i="24" a="1"/>
  <c r="BA48" i="24" a="1"/>
  <c r="ED42" i="24" a="1"/>
  <c r="R47" i="24" a="1"/>
  <c r="K45" i="24" a="1"/>
  <c r="CW32" i="24" a="1"/>
  <c r="T51" i="24" a="1"/>
  <c r="DI16" i="24" a="1"/>
  <c r="DE25" i="24" a="1"/>
  <c r="BL29" i="24" a="1"/>
  <c r="DW35" i="24" a="1"/>
  <c r="DK36" i="24" a="1"/>
  <c r="J31" i="24" a="1"/>
  <c r="AO34" i="24" a="1"/>
  <c r="BH36" i="24" a="1"/>
  <c r="BZ14" i="24" a="1"/>
  <c r="AJ42" i="24" a="1"/>
  <c r="BT48" i="24" a="1"/>
  <c r="EI51" i="24" a="1"/>
  <c r="I45" i="24" a="1"/>
  <c r="DV37" i="24" a="1"/>
  <c r="AI29" i="24" a="1"/>
  <c r="EM25" i="24" a="1"/>
  <c r="AE32" i="24" a="1"/>
  <c r="DQ41" i="24" a="1"/>
  <c r="BB50" i="24" a="1"/>
  <c r="DQ17" i="24" a="1"/>
  <c r="AZ26" i="24" a="1"/>
  <c r="DU25" i="24" a="1"/>
  <c r="EA28" i="24" a="1"/>
  <c r="CC27" i="24" a="1"/>
  <c r="AM37" i="24" a="1"/>
  <c r="EN26" i="24" a="1"/>
  <c r="EL47" i="24" a="1"/>
  <c r="AY39" i="24" a="1"/>
  <c r="BE42" i="24" a="1"/>
  <c r="DQ22" i="24" a="1"/>
  <c r="BP28" i="24" a="1"/>
  <c r="AY51" i="24" a="1"/>
  <c r="CZ30" i="24" a="1"/>
  <c r="AW34" i="24" a="1"/>
  <c r="BX43" i="24" a="1"/>
  <c r="Q47" i="24" a="1"/>
  <c r="BX27" i="24" a="1"/>
  <c r="CD4" i="24" a="1"/>
  <c r="L20" i="24" a="1"/>
  <c r="CE29" i="24" a="1"/>
  <c r="BE51" i="24" a="1"/>
  <c r="CS23" i="24" a="1"/>
  <c r="DM46" i="24" a="1"/>
  <c r="S30" i="24" a="1"/>
  <c r="BL47" i="24" a="1"/>
  <c r="AQ47" i="24" a="1"/>
  <c r="M33" i="24" a="1"/>
  <c r="BA42" i="24" a="1"/>
  <c r="DO25" i="24" a="1"/>
  <c r="BO30" i="24" a="1"/>
  <c r="CM25" i="24" a="1"/>
  <c r="F44" i="24" a="1"/>
  <c r="AQ20" i="24" a="1"/>
  <c r="BV12" i="24" a="1"/>
  <c r="CX5" i="24" a="1"/>
  <c r="EH30" i="24" a="1"/>
  <c r="R18" i="24" a="1"/>
  <c r="AE16" i="24" a="1"/>
  <c r="CE20" i="24" a="1"/>
  <c r="EE34" i="24" a="1"/>
  <c r="BE39" i="24" a="1"/>
  <c r="AU14" i="24" a="1"/>
  <c r="AW23" i="24" a="1"/>
  <c r="AG30" i="24" a="1"/>
  <c r="CB38" i="24" a="1"/>
  <c r="BK24" i="24" a="1"/>
  <c r="DU20" i="24" a="1"/>
  <c r="BJ34" i="24" a="1"/>
  <c r="M39" i="24" a="1"/>
  <c r="BC27" i="24" a="1"/>
  <c r="CL49" i="24" a="1"/>
  <c r="AU45" i="24" a="1"/>
  <c r="CK33" i="24" a="1"/>
  <c r="DI19" i="24" a="1"/>
  <c r="CO30" i="24" a="1"/>
  <c r="BW28" i="24" a="1"/>
  <c r="EC31" i="24" a="1"/>
  <c r="DE40" i="24" a="1"/>
  <c r="BL28" i="24" a="1"/>
  <c r="DO42" i="24" a="1"/>
  <c r="CC18" i="24" a="1"/>
  <c r="BR14" i="24" a="1"/>
  <c r="K31" i="24" a="1"/>
  <c r="AH20" i="24" a="1"/>
  <c r="CH20" i="24" a="1"/>
  <c r="EB8" i="24" a="1"/>
  <c r="EM6" i="24" a="1"/>
  <c r="CG3" i="24" a="1"/>
  <c r="DZ2" i="24" a="1"/>
  <c r="N8" i="24" a="1"/>
  <c r="BV18" i="24" a="1"/>
  <c r="AZ28" i="24" a="1"/>
  <c r="AP34" i="24" a="1"/>
  <c r="DI36" i="24" a="1"/>
  <c r="CO26" i="24" a="1"/>
  <c r="DD40" i="24" a="1"/>
  <c r="K30" i="24" a="1"/>
  <c r="CR20" i="24" a="1"/>
  <c r="BN41" i="24" a="1"/>
  <c r="CP7" i="24" a="1"/>
  <c r="DI17" i="24" a="1"/>
  <c r="V39" i="24" a="1"/>
  <c r="BX11" i="24" a="1"/>
  <c r="BG6" i="24" a="1"/>
  <c r="DP12" i="24" a="1"/>
  <c r="BM23" i="24" a="1"/>
  <c r="AF18" i="24" a="1"/>
  <c r="BP16" i="24" a="1"/>
  <c r="CV48" i="24" a="1"/>
  <c r="X36" i="24" a="1"/>
  <c r="AX36" i="24" a="1"/>
  <c r="DA22" i="24" a="1"/>
  <c r="BS19" i="24" a="1"/>
  <c r="B48" i="24" a="1"/>
  <c r="EM49" i="24" a="1"/>
  <c r="CW35" i="24" a="1"/>
  <c r="Y49" i="24" a="1"/>
  <c r="EF29" i="24" a="1"/>
  <c r="DC51" i="24" a="1"/>
  <c r="F37" i="24" a="1"/>
  <c r="BG41" i="24" a="1"/>
  <c r="BK44" i="24" a="1"/>
  <c r="BG42" i="24" a="1"/>
  <c r="AN28" i="24" a="1"/>
  <c r="DE24" i="24" a="1"/>
  <c r="CT40" i="24" a="1"/>
  <c r="DA32" i="24" a="1"/>
  <c r="ED24" i="24" a="1"/>
  <c r="DH30" i="24" a="1"/>
  <c r="Q51" i="24" a="1"/>
  <c r="BU30" i="24" a="1"/>
  <c r="DG46" i="24" a="1"/>
  <c r="EF39" i="24" a="1"/>
  <c r="AW50" i="24" a="1"/>
  <c r="DB6" i="24" a="1"/>
  <c r="BH33" i="24" a="1"/>
  <c r="AZ40" i="24" a="1"/>
  <c r="P50" i="24" a="1"/>
  <c r="DU51" i="24" a="1"/>
  <c r="AK42" i="24" a="1"/>
  <c r="AA48" i="24" a="1"/>
  <c r="BL31" i="24" a="1"/>
  <c r="DE26" i="24" a="1"/>
  <c r="AA27" i="24" a="1"/>
  <c r="EB35" i="24" a="1"/>
  <c r="B41" i="24" a="1"/>
  <c r="DX29" i="24" a="1"/>
  <c r="BE38" i="24" a="1"/>
  <c r="DR9" i="24" a="1"/>
  <c r="BV27" i="24" a="1"/>
  <c r="CC49" i="24" a="1"/>
  <c r="BA47" i="24" a="1"/>
  <c r="Q28" i="24" a="1"/>
  <c r="CG38" i="24" a="1"/>
  <c r="DG20" i="24" a="1"/>
  <c r="AO45" i="24" a="1"/>
  <c r="DM38" i="24" a="1"/>
  <c r="AI22" i="24" a="1"/>
  <c r="BP24" i="24" a="1"/>
  <c r="BB44" i="24" a="1"/>
  <c r="AT30" i="24" a="1"/>
  <c r="AG33" i="24" a="1"/>
  <c r="BX35" i="24" a="1"/>
  <c r="CL45" i="24" a="1"/>
  <c r="BD17" i="24" a="1"/>
  <c r="E47" i="24" a="1"/>
  <c r="J27" i="24" a="1"/>
  <c r="BG45" i="24" a="1"/>
  <c r="Q46" i="24" a="1"/>
  <c r="CS29" i="24" a="1"/>
  <c r="DX31" i="24" a="1"/>
  <c r="EE30" i="24" a="1"/>
  <c r="DM19" i="24" a="1"/>
  <c r="AP24" i="24" a="1"/>
  <c r="Q35" i="24" a="1"/>
  <c r="CI37" i="24" a="1"/>
  <c r="BU45" i="24" a="1"/>
  <c r="EF32" i="24" a="1"/>
  <c r="K35" i="24" a="1"/>
  <c r="BZ49" i="24" a="1"/>
  <c r="V29" i="24" a="1"/>
  <c r="AF19" i="24" a="1"/>
  <c r="DK28" i="24" a="1"/>
  <c r="AU43" i="24" a="1"/>
  <c r="U15" i="24" a="1"/>
  <c r="DJ33" i="24" a="1"/>
  <c r="AQ14" i="24" a="1"/>
  <c r="DF49" i="24" a="1"/>
  <c r="EG35" i="24" a="1"/>
  <c r="AS38" i="24" a="1"/>
  <c r="K34" i="24" a="1"/>
  <c r="AM16" i="24" a="1"/>
  <c r="S45" i="24" a="1"/>
  <c r="AJ27" i="24" a="1"/>
  <c r="BM51" i="24" a="1"/>
  <c r="EK26" i="24" a="1"/>
  <c r="P17" i="24" a="1"/>
  <c r="CY45" i="24" a="1"/>
  <c r="CM31" i="24" a="1"/>
  <c r="BH26" i="24" a="1"/>
  <c r="AZ18" i="24" a="1"/>
  <c r="AI41" i="24" a="1"/>
  <c r="DI45" i="24" a="1"/>
  <c r="AI34" i="24" a="1"/>
  <c r="DH32" i="24" a="1"/>
  <c r="DL28" i="24" a="1"/>
  <c r="CX20" i="24" a="1"/>
  <c r="F17" i="24" a="1"/>
  <c r="CX47" i="24" a="1"/>
  <c r="EF46" i="24" a="1"/>
  <c r="DR19" i="24" a="1"/>
  <c r="BE29" i="24" a="1"/>
  <c r="DT13" i="24" a="1"/>
  <c r="AE18" i="24" a="1"/>
  <c r="AN11" i="24" a="1"/>
  <c r="CN14" i="24" a="1"/>
  <c r="DF13" i="24" a="1"/>
  <c r="CX19" i="24" a="1"/>
  <c r="AF21" i="24" a="1"/>
  <c r="S41" i="24" a="1"/>
  <c r="AU40" i="24" a="1"/>
  <c r="BZ18" i="24" a="1"/>
  <c r="DT43" i="24" a="1"/>
  <c r="EJ12" i="24" a="1"/>
  <c r="DV30" i="24" a="1"/>
  <c r="EK34" i="24" a="1"/>
  <c r="F25" i="24" a="1"/>
  <c r="CN25" i="24" a="1"/>
  <c r="EI31" i="24" a="1"/>
  <c r="BJ42" i="24" a="1"/>
  <c r="CP22" i="24" a="1"/>
  <c r="DF24" i="24" a="1"/>
  <c r="CJ41" i="24" a="1"/>
  <c r="CM19" i="24" a="1"/>
  <c r="BU13" i="24" a="1"/>
  <c r="DK42" i="24" a="1"/>
  <c r="AV9" i="24" a="1"/>
  <c r="DE18" i="24" a="1"/>
  <c r="EB33" i="24" a="1"/>
  <c r="BR10" i="24" a="1"/>
  <c r="CE35" i="24" a="1"/>
  <c r="AZ46" i="24" a="1"/>
  <c r="CU47" i="24" a="1"/>
  <c r="BS37" i="24" a="1"/>
  <c r="CY42" i="24" a="1"/>
  <c r="DE49" i="24" a="1"/>
  <c r="DT37" i="24" a="1"/>
  <c r="CW49" i="24" a="1"/>
  <c r="DO32" i="24" a="1"/>
  <c r="BL51" i="24" a="1"/>
  <c r="AK30" i="24" a="1"/>
  <c r="BY36" i="24" a="1"/>
  <c r="DZ39" i="24" a="1"/>
  <c r="AN41" i="24" a="1"/>
  <c r="L39" i="24" a="1"/>
  <c r="P27" i="24" a="1"/>
  <c r="EI35" i="24" a="1"/>
  <c r="BQ28" i="24" a="1"/>
  <c r="BP30" i="24" a="1"/>
  <c r="AN38" i="24" a="1"/>
  <c r="CD47" i="24" a="1"/>
  <c r="EG49" i="24" a="1"/>
  <c r="DD24" i="24" a="1"/>
  <c r="CO51" i="24" a="1"/>
  <c r="E45" i="24" a="1"/>
  <c r="X38" i="24" a="1"/>
  <c r="EL46" i="24" a="1"/>
  <c r="DS38" i="24" a="1"/>
  <c r="D38" i="24" a="1"/>
  <c r="AL44" i="24" a="1"/>
  <c r="CG39" i="24" a="1"/>
  <c r="BA26" i="24" a="1"/>
  <c r="I35" i="24" a="1"/>
  <c r="BF22" i="24" a="1"/>
  <c r="EB32" i="24" a="1"/>
  <c r="DC14" i="24" a="1"/>
  <c r="AS6" i="24" a="1"/>
  <c r="EF23" i="24" a="1"/>
  <c r="DN38" i="24" a="1"/>
  <c r="EL6" i="24" a="1"/>
  <c r="CI14" i="24" a="1"/>
  <c r="CE46" i="24" a="1"/>
  <c r="BG25" i="24" a="1"/>
  <c r="DR42" i="24" a="1"/>
  <c r="AS43" i="24" a="1"/>
  <c r="O9" i="24" a="1"/>
  <c r="BB19" i="24" a="1"/>
  <c r="CK28" i="24" a="1"/>
  <c r="Z32" i="24" a="1"/>
  <c r="BS34" i="24" a="1"/>
  <c r="BR28" i="24" a="1"/>
  <c r="AR29" i="24" a="1"/>
  <c r="F39" i="24" a="1"/>
  <c r="L26" i="24" a="1"/>
  <c r="BM43" i="24" a="1"/>
  <c r="DK46" i="24" a="1"/>
  <c r="BB25" i="24" a="1"/>
  <c r="CE37" i="24" a="1"/>
  <c r="BN30" i="24" a="1"/>
  <c r="CJ50" i="24" a="1"/>
  <c r="CD27" i="24" a="1"/>
  <c r="AU33" i="24" a="1"/>
  <c r="DJ43" i="24" a="1"/>
  <c r="AQ15" i="24" a="1"/>
  <c r="DD28" i="24" a="1"/>
  <c r="CX48" i="24" a="1"/>
  <c r="EL30" i="24" a="1"/>
  <c r="W28" i="24" a="1"/>
  <c r="BM42" i="24" a="1"/>
  <c r="AA19" i="24" a="1"/>
  <c r="AG18" i="24" a="1"/>
  <c r="V26" i="24" a="1"/>
  <c r="AI42" i="24" a="1"/>
  <c r="BR50" i="24" a="1"/>
  <c r="CU49" i="24" a="1"/>
  <c r="L32" i="24" a="1"/>
  <c r="CZ22" i="24" a="1"/>
  <c r="R50" i="24" a="1"/>
  <c r="CU28" i="24" a="1"/>
  <c r="S25" i="24" a="1"/>
  <c r="L41" i="24" a="1"/>
  <c r="DO38" i="24" a="1"/>
  <c r="H43" i="24" a="1"/>
  <c r="CQ43" i="24" a="1"/>
  <c r="EG21" i="24" a="1"/>
  <c r="CZ28" i="24" a="1"/>
  <c r="AM30" i="24" a="1"/>
  <c r="AQ31" i="24" a="1"/>
  <c r="AM27" i="24" a="1"/>
  <c r="AI25" i="24" a="1"/>
  <c r="AG31" i="24" a="1"/>
  <c r="DE14" i="24" a="1"/>
  <c r="AA29" i="24" a="1"/>
  <c r="AO33" i="24" a="1"/>
  <c r="DG24" i="24" a="1"/>
  <c r="AV51" i="24" a="1"/>
  <c r="DX40" i="24" a="1"/>
  <c r="D15" i="24" a="1"/>
  <c r="CT27" i="24" a="1"/>
  <c r="DR29" i="24" a="1"/>
  <c r="DW18" i="24" a="1"/>
  <c r="BR24" i="24" a="1"/>
  <c r="CC22" i="24" a="1"/>
  <c r="AS31" i="24" a="1"/>
  <c r="L25" i="24" a="1"/>
  <c r="BV26" i="24" a="1"/>
  <c r="BT36" i="24" a="1"/>
  <c r="AI20" i="24" a="1"/>
  <c r="N29" i="24" a="1"/>
  <c r="EG12" i="24" a="1"/>
  <c r="J40" i="24" a="1"/>
  <c r="BT24" i="24" a="1"/>
  <c r="DR13" i="24" a="1"/>
  <c r="J25" i="24" a="1"/>
  <c r="EF18" i="24" a="1"/>
  <c r="V37" i="24" a="1"/>
  <c r="BG39" i="24" a="1"/>
  <c r="BW21" i="24" a="1"/>
  <c r="F2" i="24" a="1"/>
  <c r="DM18" i="24" a="1"/>
  <c r="BB35" i="24" a="1"/>
  <c r="CR22" i="24" a="1"/>
  <c r="BX14" i="24" a="1"/>
  <c r="BS47" i="24" a="1"/>
  <c r="EC6" i="24" a="1"/>
  <c r="DJ23" i="24" a="1"/>
  <c r="CO35" i="24" a="1"/>
  <c r="AQ35" i="24" a="1"/>
  <c r="AI36" i="24" a="1"/>
  <c r="EJ13" i="24" a="1"/>
  <c r="DB21" i="24" a="1"/>
  <c r="DF31" i="24" a="1"/>
  <c r="DJ30" i="24" a="1"/>
  <c r="F40" i="24" a="1"/>
  <c r="BO33" i="24" a="1"/>
  <c r="DX17" i="24" a="1"/>
  <c r="BO23" i="24" a="1"/>
  <c r="DS22" i="24" a="1"/>
  <c r="BI20" i="24" a="1"/>
  <c r="AK21" i="24" a="1"/>
  <c r="J16" i="24" a="1"/>
  <c r="R13" i="24" a="1"/>
  <c r="BE27" i="24" a="1"/>
  <c r="AT13" i="24" a="1"/>
  <c r="D34" i="24" a="1"/>
  <c r="BZ9" i="24" a="1"/>
  <c r="CM24" i="24" a="1"/>
  <c r="BE17" i="24" a="1"/>
  <c r="AS25" i="24" a="1"/>
  <c r="E21" i="24" a="1"/>
  <c r="EL44" i="24" a="1"/>
  <c r="V24" i="24" a="1"/>
  <c r="DP6" i="24" a="1"/>
  <c r="E27" i="24" a="1"/>
  <c r="AH26" i="24" a="1"/>
  <c r="EB12" i="24" a="1"/>
  <c r="AU34" i="24" a="1"/>
  <c r="G29" i="24" a="1"/>
  <c r="BT26" i="24" a="1"/>
  <c r="Z8" i="24" a="1"/>
  <c r="BL32" i="24" a="1"/>
  <c r="AP27" i="24" a="1"/>
  <c r="DD5" i="24" a="1"/>
  <c r="EB45" i="24" a="1"/>
  <c r="DA3" i="24" a="1"/>
  <c r="EH24" i="24" a="1"/>
  <c r="M27" i="24" a="1"/>
  <c r="BA20" i="24" a="1"/>
  <c r="CP40" i="24" a="1"/>
  <c r="DL2" i="24" a="1"/>
  <c r="DP44" i="24" a="1"/>
  <c r="DR10" i="24" a="1"/>
  <c r="D40" i="24" a="1"/>
  <c r="DM47" i="24" a="1"/>
  <c r="T21" i="24" a="1"/>
  <c r="DV28" i="24" a="1"/>
  <c r="DG33" i="24" a="1"/>
  <c r="J39" i="24" a="1"/>
  <c r="DN26" i="24" a="1"/>
  <c r="EL31" i="24" a="1"/>
  <c r="CY23" i="24" a="1"/>
  <c r="CS24" i="24" a="1"/>
  <c r="BV17" i="24" a="1"/>
  <c r="DH9" i="24" a="1"/>
  <c r="CB20" i="24" a="1"/>
  <c r="EL17" i="24" a="1"/>
  <c r="DW25" i="24" a="1"/>
  <c r="M14" i="24" a="1"/>
  <c r="BI12" i="24" a="1"/>
  <c r="BC20" i="24" a="1"/>
  <c r="CF10" i="24" a="1"/>
  <c r="CB21" i="24" a="1"/>
  <c r="DX10" i="24" a="1"/>
  <c r="CP23" i="24" a="1"/>
  <c r="EI27" i="24" a="1"/>
  <c r="CX6" i="24" a="1"/>
  <c r="H24" i="24" a="1"/>
  <c r="CF31" i="24" a="1"/>
  <c r="CB2" i="24" a="1"/>
  <c r="BE16" i="24" a="1"/>
  <c r="Q10" i="24" a="1"/>
  <c r="DY37" i="24" a="1"/>
  <c r="AH45" i="24" a="1"/>
  <c r="DW36" i="24" a="1"/>
  <c r="DN19" i="24" a="1"/>
  <c r="AD29" i="24" a="1"/>
  <c r="R27" i="24" a="1"/>
  <c r="BG20" i="24" a="1"/>
  <c r="AJ22" i="24" a="1"/>
  <c r="BT5" i="24" a="1"/>
  <c r="DN13" i="24" a="1"/>
  <c r="BC16" i="24" a="1"/>
  <c r="AO2" i="24" a="1"/>
  <c r="AB14" i="24" a="1"/>
  <c r="BJ13" i="24" a="1"/>
  <c r="CC6" i="24" a="1"/>
  <c r="S26" i="24" a="1"/>
  <c r="BP11" i="24" a="1"/>
  <c r="L3" i="24" a="1"/>
  <c r="BN16" i="24" a="1"/>
  <c r="CL4" i="24" a="1"/>
  <c r="BJ9" i="24" a="1"/>
  <c r="DA5" i="24" a="1"/>
  <c r="CO10" i="24" a="1"/>
  <c r="BM15" i="24" a="1"/>
  <c r="O21" i="24" a="1"/>
  <c r="BW23" i="24" a="1"/>
  <c r="AZ17" i="24" a="1"/>
  <c r="S27" i="24" a="1"/>
  <c r="G41" i="24" a="1"/>
  <c r="BM14" i="24" a="1"/>
  <c r="H39" i="24" a="1"/>
  <c r="CW29" i="24" a="1"/>
  <c r="Q19" i="24" a="1"/>
  <c r="DJ39" i="24" a="1"/>
  <c r="CW23" i="24" a="1"/>
  <c r="DM25" i="24" a="1"/>
  <c r="BM27" i="24" a="1"/>
  <c r="C42" i="24" a="1"/>
  <c r="BI24" i="24" a="1"/>
  <c r="BN7" i="24" a="1"/>
  <c r="BJ32" i="24" a="1"/>
  <c r="DH27" i="24" a="1"/>
  <c r="DG14" i="24" a="1"/>
  <c r="AN6" i="24" a="1"/>
  <c r="CS22" i="24" a="1"/>
  <c r="O32" i="24" a="1"/>
  <c r="G9" i="24" a="1"/>
  <c r="L7" i="24" a="1"/>
  <c r="AF22" i="24" a="1"/>
  <c r="AI15" i="24" a="1"/>
  <c r="BM26" i="24" a="1"/>
  <c r="CX10" i="24" a="1"/>
  <c r="B6" i="24" a="1"/>
  <c r="AC6" i="24" a="1"/>
  <c r="CW46" i="24" a="1"/>
  <c r="CH43" i="24" a="1"/>
  <c r="BK47" i="24" a="1"/>
  <c r="DC20" i="24" a="1"/>
  <c r="T40" i="24" a="1"/>
  <c r="DB37" i="24" a="1"/>
  <c r="K50" i="24" a="1"/>
  <c r="BQ20" i="24" a="1"/>
  <c r="EK28" i="24" a="1"/>
  <c r="AU28" i="24" a="1"/>
  <c r="CT38" i="24" a="1"/>
  <c r="DB49" i="24" a="1"/>
  <c r="DH26" i="24" a="1"/>
  <c r="DT32" i="24" a="1"/>
  <c r="BP18" i="24" a="1"/>
  <c r="CH48" i="24" a="1"/>
  <c r="CW43" i="24" a="1"/>
  <c r="BX22" i="24" a="1"/>
  <c r="EH19" i="24" a="1"/>
  <c r="AK24" i="24" a="1"/>
  <c r="E24" i="24" a="1"/>
  <c r="CT35" i="24" a="1"/>
  <c r="AX9" i="24" a="1"/>
  <c r="DO31" i="24" a="1"/>
  <c r="DE12" i="24" a="1"/>
  <c r="EG8" i="24" a="1"/>
  <c r="B17" i="24" a="1"/>
  <c r="P30" i="24" a="1"/>
  <c r="CH14" i="24" a="1"/>
  <c r="DQ48" i="24" a="1"/>
  <c r="G27" i="24" a="1"/>
  <c r="BV11" i="24" a="1"/>
  <c r="P19" i="24" a="1"/>
  <c r="BO28" i="24" a="1"/>
  <c r="AC5" i="24" a="1"/>
  <c r="BN20" i="24" a="1"/>
  <c r="DU13" i="24" a="1"/>
  <c r="CX51" i="24" a="1"/>
  <c r="BL43" i="24" a="1"/>
  <c r="CU39" i="24" a="1"/>
  <c r="DB44" i="24" a="1"/>
  <c r="DG21" i="24" a="1"/>
  <c r="DN48" i="24" a="1"/>
  <c r="BG5" i="24" a="1"/>
  <c r="DG15" i="24" a="1"/>
  <c r="CY14" i="24" a="1"/>
  <c r="M10" i="24" a="1"/>
  <c r="M16" i="24" a="1"/>
  <c r="DS21" i="24" a="1"/>
  <c r="BN46" i="24" a="1"/>
  <c r="DH14" i="24" a="1"/>
  <c r="BG31" i="24" a="1"/>
  <c r="AR39" i="24" a="1"/>
  <c r="CP21" i="24" a="1"/>
  <c r="AO11" i="24" a="1"/>
  <c r="AB16" i="24" a="1"/>
  <c r="CA28" i="24" a="1"/>
  <c r="B28" i="24" a="1"/>
  <c r="DD16" i="24" a="1"/>
  <c r="BP22" i="24" a="1"/>
  <c r="BO29" i="24" a="1"/>
  <c r="BU26" i="24" a="1"/>
  <c r="CO32" i="24" a="1"/>
  <c r="DG2" i="24" a="1"/>
  <c r="CK50" i="24" a="1"/>
  <c r="BF45" i="24" a="1"/>
  <c r="U45" i="24" a="1"/>
  <c r="BM46" i="24" a="1"/>
  <c r="BF44" i="24" a="1"/>
  <c r="BO43" i="24" a="1"/>
  <c r="CZ42" i="24" a="1"/>
  <c r="AF23" i="24" a="1"/>
  <c r="AU36" i="24" a="1"/>
  <c r="DI30" i="24" a="1"/>
  <c r="CY36" i="24" a="1"/>
  <c r="DC15" i="24" a="1"/>
  <c r="O34" i="24" a="1"/>
  <c r="CI16" i="24" a="1"/>
  <c r="EN18" i="24" a="1"/>
  <c r="W49" i="24" a="1"/>
  <c r="BQ5" i="24" a="1"/>
  <c r="AR12" i="24" a="1"/>
  <c r="AB37" i="24" a="1"/>
  <c r="EK27" i="24" a="1"/>
  <c r="AX30" i="24" a="1"/>
  <c r="EF24" i="24" a="1"/>
  <c r="BY34" i="24" a="1"/>
  <c r="BI16" i="24" a="1"/>
  <c r="BN23" i="24" a="1"/>
  <c r="EF33" i="24" a="1"/>
  <c r="BE28" i="24" a="1"/>
  <c r="BD28" i="24" a="1"/>
  <c r="CV29" i="24" a="1"/>
  <c r="AA14" i="24" a="1"/>
  <c r="AZ23" i="24" a="1"/>
  <c r="CP11" i="24" a="1"/>
  <c r="EA23" i="24" a="1"/>
  <c r="EA16" i="24" a="1"/>
  <c r="CU24" i="24" a="1"/>
  <c r="M13" i="24" a="1"/>
  <c r="BB2" i="24" a="1"/>
  <c r="AH42" i="24" a="1"/>
  <c r="BU38" i="24" a="1"/>
  <c r="DP10" i="24" a="1"/>
  <c r="BO13" i="24" a="1"/>
  <c r="CU9" i="24" a="1"/>
  <c r="AZ30" i="24" a="1"/>
  <c r="EE24" i="24" a="1"/>
  <c r="BH17" i="24" a="1"/>
  <c r="EL32" i="24" a="1"/>
  <c r="P39" i="24" a="1"/>
  <c r="Y17" i="24" a="1"/>
  <c r="BG9" i="24" a="1"/>
  <c r="CD30" i="24" a="1"/>
  <c r="BI2" i="24" a="1"/>
  <c r="CN29" i="24" a="1"/>
  <c r="CZ17" i="24" a="1"/>
  <c r="DG18" i="24" a="1"/>
  <c r="DC43" i="24" a="1"/>
  <c r="CQ8" i="24" a="1"/>
  <c r="AP10" i="24" a="1"/>
  <c r="BT34" i="24" a="1"/>
  <c r="AY31" i="24" a="1"/>
  <c r="DY36" i="24" a="1"/>
  <c r="AQ8" i="24" a="1"/>
  <c r="EB2" i="24" a="1"/>
  <c r="BH14" i="24" a="1"/>
  <c r="X11" i="24" a="1"/>
  <c r="EM38" i="24" a="1"/>
  <c r="BU32" i="24" a="1"/>
  <c r="DQ33" i="24" a="1"/>
  <c r="AX27" i="24" a="1"/>
  <c r="BQ48" i="24" a="1"/>
  <c r="AV22" i="24" a="1"/>
  <c r="BL42" i="24" a="1"/>
  <c r="E18" i="24" a="1"/>
  <c r="AO18" i="24" a="1"/>
  <c r="ED14" i="24" a="1"/>
  <c r="ED32" i="24" a="1"/>
  <c r="AX35" i="24" a="1"/>
  <c r="D44" i="24" a="1"/>
  <c r="DH17" i="24" a="1"/>
  <c r="CF43" i="24" a="1"/>
  <c r="ED33" i="24" a="1"/>
  <c r="CS12" i="24" a="1"/>
  <c r="BF10" i="24" a="1"/>
  <c r="DX13" i="24" a="1"/>
  <c r="CJ16" i="24" a="1"/>
  <c r="BY41" i="24" a="1"/>
  <c r="BX39" i="24" a="1"/>
  <c r="CJ37" i="24" a="1"/>
  <c r="D10" i="24" a="1"/>
  <c r="EM4" i="24" a="1"/>
  <c r="DA28" i="24" a="1"/>
  <c r="CV16" i="24" a="1"/>
  <c r="AN4" i="24" a="1"/>
  <c r="CG32" i="24" a="1"/>
  <c r="AI32" i="24" a="1"/>
  <c r="CJ7" i="24" a="1"/>
  <c r="DS14" i="24" a="1"/>
  <c r="BL4" i="24" a="1"/>
  <c r="X13" i="24" a="1"/>
  <c r="CF16" i="24" a="1"/>
  <c r="CU23" i="24" a="1"/>
  <c r="EK2" i="24" a="1"/>
  <c r="EN40" i="24" a="1"/>
  <c r="CL36" i="24" a="1"/>
  <c r="N4" i="24" a="1"/>
  <c r="EJ47" i="24" a="1"/>
  <c r="CA21" i="24" a="1"/>
  <c r="AH15" i="24" a="1"/>
  <c r="Y21" i="24" a="1"/>
  <c r="X17" i="24" a="1"/>
  <c r="CK20" i="24" a="1"/>
  <c r="BS40" i="24" a="1"/>
  <c r="P41" i="24" a="1"/>
  <c r="F10" i="24" a="1"/>
  <c r="N19" i="24" a="1"/>
  <c r="BB5" i="24" a="1"/>
  <c r="CF15" i="24" a="1"/>
  <c r="V51" i="24" a="1"/>
  <c r="CO34" i="24" a="1"/>
  <c r="DI20" i="24" a="1"/>
  <c r="DS24" i="24" a="1"/>
  <c r="DY16" i="24" a="1"/>
  <c r="AY48" i="24" a="1"/>
  <c r="DL24" i="24" a="1"/>
  <c r="D16" i="24" a="1"/>
  <c r="BG8" i="24" a="1"/>
  <c r="BT28" i="24" a="1"/>
  <c r="P31" i="24" a="1"/>
  <c r="Q26" i="24" a="1"/>
  <c r="AJ45" i="24" a="1"/>
  <c r="V41" i="24" a="1"/>
  <c r="ED22" i="24" a="1"/>
  <c r="N33" i="24" a="1"/>
  <c r="BU25" i="24" a="1"/>
  <c r="H6" i="24" a="1"/>
  <c r="D45" i="24" a="1"/>
  <c r="DM21" i="24" a="1"/>
  <c r="E32" i="24" a="1"/>
  <c r="BV9" i="24" a="1"/>
  <c r="DV11" i="24" a="1"/>
  <c r="AZ19" i="24" a="1"/>
  <c r="EA20" i="24" a="1"/>
  <c r="BU5" i="24" a="1"/>
  <c r="DK23" i="24" a="1"/>
  <c r="S28" i="24" a="1"/>
  <c r="EI21" i="24" a="1"/>
  <c r="EG24" i="24" a="1"/>
  <c r="AU24" i="24" a="1"/>
  <c r="EA40" i="24" a="1"/>
  <c r="EB21" i="24" a="1"/>
  <c r="DV12" i="24" a="1"/>
  <c r="J24" i="24" a="1"/>
  <c r="I8" i="24" a="1"/>
  <c r="AC4" i="24" a="1"/>
  <c r="BC50" i="24" a="1"/>
  <c r="BU33" i="24" a="1"/>
  <c r="DA25" i="24" a="1"/>
  <c r="X37" i="24" a="1"/>
  <c r="AK26" i="24" a="1"/>
  <c r="G6" i="24" a="1"/>
  <c r="V7" i="24" a="1"/>
  <c r="AL5" i="24" a="1"/>
  <c r="DI29" i="24" a="1"/>
  <c r="BL20" i="24" a="1"/>
  <c r="AO20" i="24" a="1"/>
  <c r="CW45" i="24" a="1"/>
  <c r="ED27" i="24" a="1"/>
  <c r="AG10" i="24" a="1"/>
  <c r="BA8" i="24" a="1"/>
  <c r="O26" i="24" a="1"/>
  <c r="EL26" i="24" a="1"/>
  <c r="BY30" i="24" a="1"/>
  <c r="AP2" i="24" a="1"/>
  <c r="S22" i="24" a="1"/>
  <c r="V20" i="24" a="1"/>
  <c r="DW32" i="24" a="1"/>
  <c r="C18" i="24" a="1"/>
  <c r="BQ46" i="24" a="1"/>
  <c r="CA50" i="24" a="1"/>
  <c r="L16" i="24" a="1"/>
  <c r="J41" i="24" a="1"/>
  <c r="DH6" i="24" a="1"/>
  <c r="DO21" i="24" a="1"/>
  <c r="EA50" i="24" a="1"/>
  <c r="AE27" i="24" a="1"/>
  <c r="AJ29" i="24" a="1"/>
  <c r="AM11" i="24" a="1"/>
  <c r="Y18" i="24" a="1"/>
  <c r="BK30" i="24" a="1"/>
  <c r="CY3" i="24" a="1"/>
  <c r="CT21" i="24" a="1"/>
  <c r="DR2" i="24" a="1"/>
  <c r="DU7" i="24" a="1"/>
  <c r="BF38" i="24" a="1"/>
  <c r="EB18" i="24" a="1"/>
  <c r="AY28" i="24" a="1"/>
  <c r="DU3" i="24" a="1"/>
  <c r="EE29" i="24" a="1"/>
  <c r="L42" i="24" a="1"/>
  <c r="AJ26" i="24" a="1"/>
  <c r="AY37" i="24" a="1"/>
  <c r="EK35" i="24" a="1"/>
  <c r="AC12" i="24" a="1"/>
  <c r="AP40" i="24" a="1"/>
  <c r="BI28" i="24" a="1"/>
  <c r="BY8" i="24" a="1"/>
  <c r="U39" i="24" a="1"/>
  <c r="BS14" i="24" a="1"/>
  <c r="L30" i="24" a="1"/>
  <c r="T42" i="24" a="1"/>
  <c r="W21" i="24" a="1"/>
  <c r="EI17" i="24" a="1"/>
  <c r="U24" i="24" a="1"/>
  <c r="CG20" i="24" a="1"/>
  <c r="EJ31" i="24" a="1"/>
  <c r="CH42" i="24" a="1"/>
  <c r="AC9" i="24" a="1"/>
  <c r="Y27" i="24" a="1"/>
  <c r="K33" i="24" a="1"/>
  <c r="C41" i="24" a="1"/>
  <c r="DU9" i="24" a="1"/>
  <c r="Y36" i="24" a="1"/>
  <c r="CG28" i="24" a="1"/>
  <c r="DW27" i="24" a="1"/>
  <c r="AV11" i="24" a="1"/>
  <c r="AD4" i="24" a="1"/>
  <c r="DM8" i="24" a="1"/>
  <c r="BN13" i="24" a="1"/>
  <c r="AR14" i="24" a="1"/>
  <c r="AT31" i="24" a="1"/>
  <c r="DR34" i="24" a="1"/>
  <c r="DL22" i="24" a="1"/>
  <c r="EJ2" i="24" a="1"/>
  <c r="BP31" i="24" a="1"/>
  <c r="BY46" i="24" a="1"/>
  <c r="EI9" i="24" a="1"/>
  <c r="CI24" i="24" a="1"/>
  <c r="BE19" i="24" a="1"/>
  <c r="AU21" i="24" a="1"/>
  <c r="G17" i="24" a="1"/>
  <c r="N9" i="24" a="1"/>
  <c r="EE38" i="24" a="1"/>
  <c r="BP10" i="24" a="1"/>
  <c r="BG28" i="24" a="1"/>
  <c r="CK26" i="24" a="1"/>
  <c r="AA3" i="24" a="1"/>
  <c r="BY32" i="24" a="1"/>
  <c r="BT7" i="24" a="1"/>
  <c r="DI9" i="24" a="1"/>
  <c r="DH18" i="24" a="1"/>
  <c r="CE39" i="24" a="1"/>
  <c r="AK20" i="24" a="1"/>
  <c r="O6" i="24" a="1"/>
  <c r="EC24" i="24" a="1"/>
  <c r="CC21" i="24" a="1"/>
  <c r="DK18" i="24" a="1"/>
  <c r="DA44" i="24" a="1"/>
  <c r="DR33" i="24" a="1"/>
  <c r="Z14" i="24" a="1"/>
  <c r="DU6" i="24" a="1"/>
  <c r="CZ25" i="24" a="1"/>
  <c r="O16" i="24" a="1"/>
  <c r="BP4" i="24" a="1"/>
  <c r="AQ17" i="24" a="1"/>
  <c r="CE6" i="24" a="1"/>
  <c r="DL4" i="24" a="1"/>
  <c r="CB23" i="24" a="1"/>
  <c r="BK16" i="24" a="1"/>
  <c r="CT22" i="24" a="1"/>
  <c r="CW41" i="24" a="1"/>
  <c r="CV43" i="24" a="1"/>
  <c r="P4" i="24" a="1"/>
  <c r="BS26" i="24" a="1"/>
  <c r="BY18" i="24" a="1"/>
  <c r="B25" i="24" a="1"/>
  <c r="AU18" i="24" a="1"/>
  <c r="P40" i="24" a="1"/>
  <c r="BU24" i="24" a="1"/>
  <c r="EE45" i="24" a="1"/>
  <c r="BE37" i="24" a="1"/>
  <c r="BK12" i="24" a="1"/>
  <c r="EE41" i="24" a="1"/>
  <c r="EG22" i="24" a="1"/>
  <c r="F16" i="24" a="1"/>
  <c r="X22" i="24" a="1"/>
  <c r="AC33" i="24" a="1"/>
  <c r="EL15" i="24" a="1"/>
  <c r="AO13" i="24" a="1"/>
  <c r="BI25" i="24" a="1"/>
  <c r="G33" i="24" a="1"/>
  <c r="BR23" i="24" a="1"/>
  <c r="S14" i="24" a="1"/>
  <c r="DK7" i="24" a="1"/>
  <c r="DB33" i="24" a="1"/>
  <c r="CT6" i="24" a="1"/>
  <c r="AZ3" i="24" a="1"/>
  <c r="EH5" i="24" a="1"/>
  <c r="CL8" i="24" a="1"/>
  <c r="BB22" i="24" a="1"/>
  <c r="Z23" i="24" a="1"/>
  <c r="CX27" i="24" a="1"/>
  <c r="DE21" i="24" a="1"/>
  <c r="T7" i="24" a="1"/>
  <c r="AQ12" i="24" a="1"/>
  <c r="CF17" i="24" a="1"/>
  <c r="AW24" i="24" a="1"/>
  <c r="CZ2" i="24" a="1"/>
  <c r="CU21" i="24" a="1"/>
  <c r="AU41" i="24" a="1"/>
  <c r="O28" i="24" a="1"/>
  <c r="EA18" i="24" a="1"/>
  <c r="CZ20" i="24" a="1"/>
  <c r="ED23" i="24" a="1"/>
  <c r="EJ3" i="24" a="1"/>
  <c r="CL26" i="24" a="1"/>
  <c r="EK5" i="24" a="1"/>
  <c r="W31" i="24" a="1"/>
  <c r="BF28" i="24" a="1"/>
  <c r="EM16" i="24" a="1"/>
  <c r="E22" i="24" a="1"/>
  <c r="AD17" i="24" a="1"/>
  <c r="BJ10" i="24" a="1"/>
  <c r="CZ13" i="24" a="1"/>
  <c r="AB4" i="24" a="1"/>
  <c r="L37" i="24" a="1"/>
  <c r="V38" i="24" a="1"/>
  <c r="DM27" i="24" a="1"/>
  <c r="DU38" i="24" a="1"/>
  <c r="BD15" i="24" a="1"/>
  <c r="DI22" i="24" a="1"/>
  <c r="CX9" i="24" a="1"/>
  <c r="K40" i="24" a="1"/>
  <c r="CL18" i="24" a="1"/>
  <c r="BI38" i="24" a="1"/>
  <c r="AE28" i="24" a="1"/>
  <c r="CJ42" i="24" a="1"/>
  <c r="DC13" i="24" a="1"/>
  <c r="BB23" i="24" a="1"/>
  <c r="EN21" i="24" a="1"/>
  <c r="D25" i="24" a="1"/>
  <c r="BD11" i="24" a="1"/>
  <c r="BB30" i="24" a="1"/>
  <c r="CA44" i="24" a="1"/>
  <c r="AF25" i="24" a="1"/>
  <c r="BG24" i="24" a="1"/>
  <c r="DO27" i="24" a="1"/>
  <c r="BC44" i="24" a="1"/>
  <c r="AI27" i="24" a="1"/>
  <c r="V14" i="24" a="1"/>
  <c r="AL45" i="24" a="1"/>
  <c r="AZ14" i="24" a="1"/>
  <c r="T28" i="24" a="1"/>
  <c r="BV23" i="24" a="1"/>
  <c r="AA18" i="24" a="1"/>
  <c r="P25" i="24" a="1"/>
  <c r="L27" i="24" a="1"/>
  <c r="CG11" i="24" a="1"/>
  <c r="DN8" i="24" a="1"/>
  <c r="AL28" i="24" a="1"/>
  <c r="EE11" i="24" a="1"/>
  <c r="EC18" i="24" a="1"/>
  <c r="BK39" i="24" a="1"/>
  <c r="N43" i="24" a="1"/>
  <c r="CN23" i="24" a="1"/>
  <c r="BN27" i="24" a="1"/>
  <c r="DN21" i="24" a="1"/>
  <c r="DN15" i="24" a="1"/>
  <c r="BL17" i="24" a="1"/>
  <c r="T34" i="24" a="1"/>
  <c r="AB25" i="24" a="1"/>
  <c r="EL25" i="24" a="1"/>
  <c r="AI40" i="24" a="1"/>
  <c r="BX2" i="24" a="1"/>
  <c r="EE28" i="24" a="1"/>
  <c r="N38" i="24" a="1"/>
  <c r="CV19" i="24" a="1"/>
  <c r="DF15" i="24" a="1"/>
  <c r="AK48" i="24" a="1"/>
  <c r="K12" i="24" a="1"/>
  <c r="C40" i="24" a="1"/>
  <c r="AH13" i="24" a="1"/>
  <c r="DI21" i="24" a="1"/>
  <c r="CN20" i="24" a="1"/>
  <c r="N17" i="24" a="1"/>
  <c r="BH38" i="24" a="1"/>
  <c r="EA27" i="24" a="1"/>
  <c r="DM30" i="24" a="1"/>
  <c r="Q22" i="24" a="1"/>
  <c r="O38" i="24" a="1"/>
  <c r="BR3" i="24" a="1"/>
  <c r="DZ21" i="24" a="1"/>
  <c r="CM21" i="24" a="1"/>
  <c r="EI11" i="24" a="1"/>
  <c r="CL30" i="24" a="1"/>
  <c r="Q36" i="24" a="1"/>
  <c r="AX18" i="24" a="1"/>
  <c r="S29" i="24" a="1"/>
  <c r="EF6" i="24" a="1"/>
  <c r="CR11" i="24" a="1"/>
  <c r="BQ25" i="24" a="1"/>
  <c r="D11" i="24" a="1"/>
  <c r="CZ44" i="24" a="1"/>
  <c r="DP15" i="24" a="1"/>
  <c r="DO13" i="24" a="1"/>
  <c r="CK21" i="24" a="1"/>
  <c r="AT7" i="24" a="1"/>
  <c r="DV34" i="24" a="1"/>
  <c r="CN10" i="24" a="1"/>
  <c r="AX2" i="24" a="1"/>
  <c r="DW8" i="24" a="1"/>
  <c r="DK2" i="24" a="1"/>
  <c r="BD6" i="24" a="1"/>
  <c r="E19" i="24" a="1"/>
  <c r="BI10" i="24" a="1"/>
  <c r="AT37" i="24" a="1"/>
  <c r="I34" i="24" a="1"/>
  <c r="DX22" i="24" a="1"/>
  <c r="DG17" i="24" a="1"/>
  <c r="CK24" i="24" a="1"/>
  <c r="AU12" i="24" a="1"/>
  <c r="DR11" i="24" a="1"/>
  <c r="CA37" i="24" a="1"/>
  <c r="AE6" i="24" a="1"/>
  <c r="CB12" i="24" a="1"/>
  <c r="DY18" i="24" a="1"/>
  <c r="CE25" i="24" a="1"/>
  <c r="BE13" i="24" a="1"/>
  <c r="AQ13" i="24" a="1"/>
  <c r="BW15" i="24" a="1"/>
  <c r="AD11" i="24" a="1"/>
  <c r="C17" i="24" a="1"/>
  <c r="DM33" i="24" a="1"/>
  <c r="Q9" i="24" a="1"/>
  <c r="DR14" i="24" a="1"/>
  <c r="AI17" i="24" a="1"/>
  <c r="DI7" i="24" a="1"/>
  <c r="DM9" i="24" a="1"/>
  <c r="DH37" i="24" a="1"/>
  <c r="H45" i="24" a="1"/>
  <c r="CK38" i="24" a="1"/>
  <c r="CX25" i="24" a="1"/>
  <c r="CT25" i="24" a="1"/>
  <c r="BN49" i="24" a="1"/>
  <c r="AB17" i="24" a="1"/>
  <c r="O22" i="24" a="1"/>
  <c r="AX10" i="24" a="1"/>
  <c r="CR23" i="24" a="1"/>
  <c r="D4" i="24" a="1"/>
  <c r="V2" i="24" a="1"/>
  <c r="CP3" i="24" a="1"/>
  <c r="DR4" i="24" a="1"/>
  <c r="CA42" i="24" a="1"/>
  <c r="G45" i="24" a="1"/>
  <c r="E43" i="24" a="1"/>
  <c r="P34" i="24" a="1"/>
  <c r="DV14" i="24" a="1"/>
  <c r="EB40" i="24" a="1"/>
  <c r="DM43" i="24" a="1"/>
  <c r="BW35" i="24" a="1"/>
  <c r="BN14" i="24" a="1"/>
  <c r="BB31" i="24" a="1"/>
  <c r="W37" i="24" a="1"/>
  <c r="DX42" i="24" a="1"/>
  <c r="T37" i="24" a="1"/>
  <c r="EM46" i="24" a="1"/>
  <c r="EH29" i="24" a="1"/>
  <c r="CW22" i="24" a="1"/>
  <c r="DU15" i="24" a="1"/>
  <c r="CB30" i="24" a="1"/>
  <c r="D31" i="24" a="1"/>
  <c r="EE19" i="24" a="1"/>
  <c r="AE29" i="24" a="1"/>
  <c r="DK11" i="24" a="1"/>
  <c r="CH41" i="24" a="1"/>
  <c r="BG12" i="24" a="1"/>
  <c r="DV24" i="24" a="1"/>
  <c r="X21" i="24" a="1"/>
  <c r="BK7" i="24" a="1"/>
  <c r="CG9" i="24" a="1"/>
  <c r="BZ39" i="24" a="1"/>
  <c r="BI27" i="24" a="1"/>
  <c r="EF19" i="24" a="1"/>
  <c r="L10" i="24" a="1"/>
  <c r="Z46" i="24" a="1"/>
  <c r="BF29" i="24" a="1"/>
  <c r="L14" i="24" a="1"/>
  <c r="EJ11" i="24" a="1"/>
  <c r="ED4" i="24" a="1"/>
  <c r="AF26" i="24" a="1"/>
  <c r="DK27" i="24" a="1"/>
  <c r="CE18" i="24" a="1"/>
  <c r="CT9" i="24" a="1"/>
  <c r="BQ21" i="24" a="1"/>
  <c r="BH23" i="24" a="1"/>
  <c r="AL9" i="24" a="1"/>
  <c r="CH30" i="24" a="1"/>
  <c r="X8" i="24" a="1"/>
  <c r="EC26" i="24" a="1"/>
  <c r="BO45" i="24" a="1"/>
  <c r="BI36" i="24" a="1"/>
  <c r="BK8" i="24" a="1"/>
  <c r="CO22" i="24" a="1"/>
  <c r="M31" i="24" a="1"/>
  <c r="DK24" i="24" a="1"/>
  <c r="K16" i="24" a="1"/>
  <c r="EG38" i="24" a="1"/>
  <c r="AH43" i="24" a="1"/>
  <c r="S4" i="24" a="1"/>
  <c r="U33" i="24" a="1"/>
  <c r="CB4" i="24" a="1"/>
  <c r="AK36" i="24" a="1"/>
  <c r="BF9" i="24" a="1"/>
  <c r="BQ11" i="24" a="1"/>
  <c r="BL2" i="24" a="1"/>
  <c r="AH11" i="24" a="1"/>
  <c r="AV6" i="24" a="1"/>
  <c r="AH2" i="24" a="1"/>
  <c r="AS21" i="24" a="1"/>
  <c r="CO43" i="24" a="1"/>
  <c r="R19" i="24" a="1"/>
  <c r="BS25" i="24" a="1"/>
  <c r="U26" i="24" a="1"/>
  <c r="BC22" i="24" a="1"/>
  <c r="CN43" i="24" a="1"/>
  <c r="M3" i="24" a="1"/>
  <c r="AU23" i="24" a="1"/>
  <c r="M42" i="24" a="1"/>
  <c r="B15" i="24" a="1"/>
  <c r="BV19" i="24" a="1"/>
  <c r="AX34" i="24" a="1"/>
  <c r="CZ23" i="24" a="1"/>
  <c r="AR36" i="24" a="1"/>
  <c r="DC26" i="24" a="1"/>
  <c r="EN46" i="24" a="1"/>
  <c r="DX48" i="24" a="1"/>
  <c r="Z13" i="24" a="1"/>
  <c r="C30" i="24" a="1"/>
  <c r="DG16" i="24" a="1"/>
  <c r="EM20" i="24" a="1"/>
  <c r="CF2" i="24" a="1"/>
  <c r="AR5" i="24" a="1"/>
  <c r="I24" i="24" a="1"/>
  <c r="BI14" i="24" a="1"/>
  <c r="CJ19" i="24" a="1"/>
  <c r="CO31" i="24" a="1"/>
  <c r="DG19" i="24" a="1"/>
  <c r="DY21" i="24" a="1"/>
  <c r="DH13" i="24" a="1"/>
  <c r="DL13" i="24" a="1"/>
  <c r="BG13" i="24" a="1"/>
  <c r="CA19" i="24" a="1"/>
  <c r="F36" i="24" a="1"/>
  <c r="AW22" i="24" a="1"/>
  <c r="CM26" i="24" a="1"/>
  <c r="I28" i="24" a="1"/>
  <c r="R8" i="24" a="1"/>
  <c r="CN34" i="24" a="1"/>
  <c r="DJ17" i="24" a="1"/>
  <c r="EE10" i="24" a="1"/>
  <c r="CM37" i="24" a="1"/>
  <c r="CD32" i="24" a="1"/>
  <c r="H23" i="24" a="1"/>
  <c r="BJ24" i="24" a="1"/>
  <c r="H46" i="24" a="1"/>
  <c r="AB48" i="24" a="1"/>
  <c r="EC12" i="24" a="1"/>
  <c r="BO44" i="24" a="1"/>
  <c r="EF21" i="24" a="1"/>
  <c r="BV16" i="24" a="1"/>
  <c r="U2" i="24" a="1"/>
  <c r="EA7" i="24" a="1"/>
  <c r="K2" i="24" a="1"/>
  <c r="CN8" i="24" a="1"/>
  <c r="DZ13" i="24" a="1"/>
  <c r="AW7" i="24" a="1"/>
  <c r="DS9" i="24" a="1"/>
  <c r="CC10" i="24" a="1"/>
  <c r="DF32" i="24" a="1"/>
  <c r="DO10" i="24" a="1"/>
  <c r="CM42" i="24" a="1"/>
  <c r="G51" i="24" a="1"/>
  <c r="BL9" i="24" a="1"/>
  <c r="DH39" i="24" a="1"/>
  <c r="CW40" i="24" a="1"/>
  <c r="R15" i="24" a="1"/>
  <c r="C22" i="24" a="1"/>
  <c r="DH46" i="24" a="1"/>
  <c r="AW20" i="24" a="1"/>
  <c r="L40" i="24" a="1"/>
  <c r="DC49" i="24" a="1"/>
  <c r="AG19" i="24" a="1"/>
  <c r="T10" i="24" a="1"/>
  <c r="ED26" i="24" a="1"/>
  <c r="CK14" i="24" a="1"/>
  <c r="CQ36" i="24" a="1"/>
  <c r="AM39" i="24" a="1"/>
  <c r="CP29" i="24" a="1"/>
  <c r="N18" i="24" a="1"/>
  <c r="BA49" i="24" a="1"/>
  <c r="N30" i="24" a="1"/>
  <c r="V28" i="24" a="1"/>
  <c r="BI43" i="24" a="1"/>
  <c r="DF40" i="24" a="1"/>
  <c r="CR24" i="24" a="1"/>
  <c r="AH25" i="24" a="1"/>
  <c r="DU14" i="24" a="1"/>
  <c r="F47" i="24" a="1"/>
  <c r="AH30" i="24" a="1"/>
  <c r="CN21" i="24" a="1"/>
  <c r="AA50" i="24" a="1"/>
  <c r="EC50" i="24" a="1"/>
  <c r="V17" i="24" a="1"/>
  <c r="L4" i="24" a="1"/>
  <c r="AM26" i="24" a="1"/>
  <c r="D27" i="24" a="1"/>
  <c r="Z3" i="24" a="1"/>
  <c r="BB29" i="24" a="1"/>
  <c r="DN35" i="24" a="1"/>
  <c r="AJ21" i="24" a="1"/>
  <c r="E13" i="24" a="1"/>
  <c r="AF15" i="24" a="1"/>
  <c r="DV41" i="24" a="1"/>
  <c r="AY15" i="24" a="1"/>
  <c r="J32" i="24" a="1"/>
  <c r="AN12" i="24" a="1"/>
  <c r="CZ16" i="24" a="1"/>
  <c r="AL23" i="24" a="1"/>
  <c r="AH5" i="24" a="1"/>
  <c r="EJ7" i="24" a="1"/>
  <c r="BY15" i="24" a="1"/>
  <c r="CU8" i="24" a="1"/>
  <c r="CD17" i="24" a="1"/>
  <c r="CP15" i="24" a="1"/>
  <c r="C26" i="24" a="1"/>
  <c r="DV21" i="24" a="1"/>
  <c r="EH32" i="24" a="1"/>
  <c r="DQ25" i="24" a="1"/>
  <c r="DY9" i="24" a="1"/>
  <c r="EJ21" i="24" a="1"/>
  <c r="I16" i="24" a="1"/>
  <c r="CD28" i="24" a="1"/>
  <c r="BQ19" i="24" a="1"/>
  <c r="J13" i="24" a="1"/>
  <c r="DD4" i="24" a="1"/>
  <c r="CL13" i="24" a="1"/>
  <c r="EE21" i="24" a="1"/>
  <c r="DY33" i="24" a="1"/>
  <c r="CF8" i="24" a="1"/>
  <c r="AR30" i="24" a="1"/>
  <c r="CB6" i="24" a="1"/>
  <c r="DR12" i="24" a="1"/>
  <c r="EB29" i="24" a="1"/>
  <c r="DY7" i="24" a="1"/>
  <c r="CI19" i="24" a="1"/>
  <c r="AS32" i="24" a="1"/>
  <c r="C6" i="24" a="1"/>
  <c r="Y26" i="24" a="1"/>
  <c r="BN26" i="24" a="1"/>
  <c r="BJ16" i="24" a="1"/>
  <c r="DC11" i="24" a="1"/>
  <c r="CV8" i="24" a="1"/>
  <c r="AU22" i="24" a="1"/>
  <c r="CC17" i="24" a="1"/>
  <c r="CM49" i="24" a="1"/>
  <c r="BS7" i="24" a="1"/>
  <c r="BF37" i="24" a="1"/>
  <c r="CH15" i="24" a="1"/>
  <c r="DF9" i="24" a="1"/>
  <c r="CH32" i="24" a="1"/>
  <c r="P13" i="24" a="1"/>
  <c r="BW9" i="24" a="1"/>
  <c r="CS40" i="24" a="1"/>
  <c r="AK11" i="24" a="1"/>
  <c r="D41" i="24" a="1"/>
  <c r="AD16" i="24" a="1"/>
  <c r="DI5" i="24" a="1"/>
  <c r="BV15" i="24" a="1"/>
  <c r="BP14" i="24" a="1"/>
  <c r="CB31" i="24" a="1"/>
  <c r="J12" i="24" a="1"/>
  <c r="EC20" i="24" a="1"/>
  <c r="EL21" i="24" a="1"/>
  <c r="EA5" i="24" a="1"/>
  <c r="DW39" i="24" a="1"/>
  <c r="AK39" i="24" a="1"/>
  <c r="BZ16" i="24" a="1"/>
  <c r="CK2" i="24" a="1"/>
  <c r="P21" i="24" a="1"/>
  <c r="ED8" i="24" a="1"/>
  <c r="BD25" i="24" a="1"/>
  <c r="CV37" i="24" a="1"/>
  <c r="CS13" i="24" a="1"/>
  <c r="P29" i="24" a="1"/>
  <c r="BA22" i="24" a="1"/>
  <c r="BJ22" i="24" a="1"/>
  <c r="CE15" i="24" a="1"/>
  <c r="BV3" i="24" a="1"/>
  <c r="AH19" i="24" a="1"/>
  <c r="CL50" i="24" a="1"/>
  <c r="BX24" i="24" a="1"/>
  <c r="V9" i="24" a="1"/>
  <c r="CI18" i="24" a="1"/>
  <c r="CD21" i="24" a="1"/>
  <c r="EN12" i="24" a="1"/>
  <c r="CO11" i="24" a="1"/>
  <c r="J26" i="24" a="1"/>
  <c r="Y40" i="24" a="1"/>
  <c r="CJ51" i="24" a="1"/>
  <c r="CX39" i="24" a="1"/>
  <c r="CZ27" i="24" a="1"/>
  <c r="D19" i="24" a="1"/>
  <c r="AV23" i="24" a="1"/>
  <c r="CL29" i="24" a="1"/>
  <c r="N37" i="24" a="1"/>
  <c r="DY22" i="24" a="1"/>
  <c r="U22" i="24" a="1"/>
  <c r="BU37" i="24" a="1"/>
  <c r="DB10" i="24" a="1"/>
  <c r="DU24" i="24" a="1"/>
  <c r="AN2" i="24" a="1"/>
  <c r="BH22" i="24" a="1"/>
  <c r="EB36" i="24" a="1"/>
  <c r="K7" i="24" a="1"/>
  <c r="AP19" i="24" a="1"/>
  <c r="BF17" i="24" a="1"/>
  <c r="AE13" i="24" a="1"/>
  <c r="EB31" i="24" a="1"/>
  <c r="AO16" i="24" a="1"/>
  <c r="DZ26" i="24" a="1"/>
  <c r="CS28" i="24" a="1"/>
  <c r="EG20" i="24" a="1"/>
  <c r="EE33" i="24" a="1"/>
  <c r="CJ9" i="24" a="1"/>
  <c r="DZ9" i="24" a="1"/>
  <c r="BI48" i="24" a="1"/>
  <c r="EC16" i="24" a="1"/>
  <c r="AL15" i="24" a="1"/>
  <c r="CT39" i="24" a="1"/>
  <c r="CJ25" i="24" a="1"/>
  <c r="V21" i="24" a="1"/>
  <c r="R24" i="24" a="1"/>
  <c r="EJ25" i="24" a="1"/>
  <c r="BM16" i="24" a="1"/>
  <c r="CK11" i="24" a="1"/>
  <c r="DM16" i="24" a="1"/>
  <c r="BX21" i="24" a="1"/>
  <c r="Z18" i="24" a="1"/>
  <c r="BM11" i="24" a="1"/>
  <c r="DO11" i="24" a="1"/>
  <c r="DJ38" i="24" a="1"/>
  <c r="DG22" i="24" a="1"/>
  <c r="DZ27" i="24" a="1"/>
  <c r="J17" i="24" a="1"/>
  <c r="DR27" i="24" a="1"/>
  <c r="DZ14" i="24" a="1"/>
  <c r="AC14" i="24" a="1"/>
  <c r="Z31" i="24" a="1"/>
  <c r="I20" i="24" a="1"/>
  <c r="BY42" i="24" a="1"/>
  <c r="CU43" i="24" a="1"/>
  <c r="CV28" i="24" a="1"/>
  <c r="BP23" i="24" a="1"/>
  <c r="EL23" i="24" a="1"/>
  <c r="CM11" i="24" a="1"/>
  <c r="X25" i="24" a="1"/>
  <c r="EC27" i="24" a="1"/>
  <c r="AN24" i="24" a="1"/>
  <c r="BX23" i="24" a="1"/>
  <c r="DM39" i="24" a="1"/>
  <c r="DL43" i="24" a="1"/>
  <c r="Z40" i="24" a="1"/>
  <c r="CA49" i="24" a="1"/>
  <c r="AP42" i="24" a="1"/>
  <c r="AR21" i="24" a="1"/>
  <c r="DA24" i="24" a="1"/>
  <c r="P5" i="24" a="1"/>
  <c r="AE25" i="24" a="1"/>
  <c r="BY49" i="24" a="1"/>
  <c r="J49" i="24" a="1"/>
  <c r="K42" i="24" a="1"/>
  <c r="DJ13" i="24" a="1"/>
  <c r="BB27" i="24" a="1"/>
  <c r="AS16" i="24" a="1"/>
  <c r="BW25" i="24" a="1"/>
  <c r="BW38" i="24" a="1"/>
  <c r="DR18" i="24" a="1"/>
  <c r="AK25" i="24" a="1"/>
  <c r="CO50" i="24" a="1"/>
  <c r="DV20" i="24" a="1"/>
  <c r="DO26" i="24" a="1"/>
  <c r="BL36" i="24" a="1"/>
  <c r="BQ40" i="24" a="1"/>
  <c r="CR32" i="24" a="1"/>
  <c r="BK18" i="24" a="1"/>
  <c r="AM18" i="24" a="1"/>
  <c r="AD12" i="24" a="1"/>
  <c r="BG35" i="24" a="1"/>
  <c r="AF37" i="24" a="1"/>
  <c r="U20" i="24" a="1"/>
  <c r="AO27" i="24" a="1"/>
  <c r="CV27" i="24" a="1"/>
  <c r="DJ3" i="24" a="1"/>
  <c r="AC47" i="24" a="1"/>
  <c r="AT33" i="24" a="1"/>
  <c r="AW29" i="24" a="1"/>
  <c r="BP7" i="24" a="1"/>
  <c r="DB26" i="24" a="1"/>
  <c r="DL19" i="24" a="1"/>
  <c r="AJ24" i="24" a="1"/>
  <c r="BY7" i="24" a="1"/>
  <c r="BL3" i="24" a="1"/>
  <c r="CV36" i="24" a="1"/>
  <c r="AZ42" i="24" a="1"/>
  <c r="DA18" i="24" a="1"/>
  <c r="AC17" i="24" a="1"/>
  <c r="CF28" i="24" a="1"/>
  <c r="EK13" i="24" a="1"/>
  <c r="AI13" i="24" a="1"/>
  <c r="EF25" i="24" a="1"/>
  <c r="AV31" i="24" a="1"/>
  <c r="EM18" i="24" a="1"/>
  <c r="AU26" i="24" a="1"/>
  <c r="EC49" i="24" a="1"/>
  <c r="EL7" i="24" a="1"/>
  <c r="AE37" i="24" a="1"/>
  <c r="DP21" i="24" a="1"/>
  <c r="BO34" i="24" a="1"/>
  <c r="BB49" i="24" a="1"/>
  <c r="DL18" i="24" a="1"/>
  <c r="CL15" i="24" a="1"/>
  <c r="AF8" i="24" a="1"/>
  <c r="AT45" i="24" a="1"/>
  <c r="P26" i="24" a="1"/>
  <c r="AG50" i="24" a="1"/>
  <c r="AM43" i="24" a="1"/>
  <c r="ED40" i="24" a="1"/>
  <c r="DD18" i="24" a="1"/>
  <c r="EB42" i="24" a="1"/>
  <c r="D29" i="24" a="1"/>
  <c r="C38" i="24" a="1"/>
  <c r="AM35" i="24" a="1"/>
  <c r="EM31" i="24" a="1"/>
  <c r="AW25" i="24" a="1"/>
  <c r="CD37" i="24" a="1"/>
  <c r="H32" i="24" a="1"/>
  <c r="M6" i="24" a="1"/>
  <c r="BI3" i="24" a="1"/>
  <c r="O30" i="24" a="1"/>
  <c r="N26" i="24" a="1"/>
  <c r="J21" i="24" a="1"/>
  <c r="N39" i="24" a="1"/>
  <c r="DC8" i="24" a="1"/>
  <c r="AW43" i="24" a="1"/>
  <c r="CC13" i="24" a="1"/>
  <c r="CY17" i="24" a="1"/>
  <c r="CL22" i="24" a="1"/>
  <c r="DE20" i="24" a="1"/>
  <c r="AN13" i="24" a="1"/>
  <c r="BM37" i="24" a="1"/>
  <c r="AG29" i="24" a="1"/>
  <c r="CB16" i="24" a="1"/>
  <c r="AT32" i="24" a="1"/>
  <c r="BZ34" i="24" a="1"/>
  <c r="BR39" i="24" a="1"/>
  <c r="CY5" i="24" a="1"/>
  <c r="CX28" i="24" a="1"/>
  <c r="CR36" i="24" a="1"/>
  <c r="DH23" i="24" a="1"/>
  <c r="Y15" i="24" a="1"/>
  <c r="CT30" i="24" a="1"/>
  <c r="EA32" i="24" a="1"/>
  <c r="T27" i="24" a="1"/>
  <c r="DJ11" i="24" a="1"/>
  <c r="CE23" i="24" a="1"/>
  <c r="F15" i="24" a="1"/>
  <c r="DV40" i="24" a="1"/>
  <c r="DM12" i="24" a="1"/>
  <c r="AS18" i="24" a="1"/>
  <c r="CV23" i="24" a="1"/>
  <c r="AS19" i="24" a="1"/>
  <c r="O10" i="24" a="1"/>
  <c r="CJ38" i="24" a="1"/>
  <c r="V40" i="24" a="1"/>
  <c r="AP14" i="24" a="1"/>
  <c r="AC44" i="24" a="1"/>
  <c r="CF24" i="24" a="1"/>
  <c r="BI26" i="24" a="1"/>
  <c r="I27" i="24" a="1"/>
  <c r="CS35" i="24" a="1"/>
  <c r="CG49" i="24" a="1"/>
  <c r="DW5" i="24" a="1"/>
  <c r="BZ37" i="24" a="1"/>
  <c r="BJ48" i="24" a="1"/>
  <c r="BZ28" i="24" a="1"/>
  <c r="BT49" i="24" a="1"/>
  <c r="EC40" i="24" a="1"/>
  <c r="AW30" i="24" a="1"/>
  <c r="DN22" i="24" a="1"/>
  <c r="BA29" i="24" a="1"/>
  <c r="AK19" i="24" a="1"/>
  <c r="CK37" i="24" a="1"/>
  <c r="CP31" i="24" a="1"/>
  <c r="ED46" i="24" a="1"/>
  <c r="BZ31" i="24" a="1"/>
  <c r="BX20" i="24" a="1"/>
  <c r="W22" i="24" a="1"/>
  <c r="O8" i="24" a="1"/>
  <c r="BO25" i="24" a="1"/>
  <c r="CG24" i="24" a="1"/>
  <c r="C46" i="24" a="1"/>
  <c r="EE46" i="24" a="1"/>
  <c r="BC23" i="24" a="1"/>
  <c r="AP29" i="24" a="1"/>
  <c r="V31" i="24" a="1"/>
  <c r="CF48" i="24" a="1"/>
  <c r="DL30" i="24" a="1"/>
  <c r="CA22" i="24" a="1"/>
  <c r="EN15" i="24" a="1"/>
  <c r="AO39" i="24" a="1"/>
  <c r="DB43" i="24" a="1"/>
  <c r="W23" i="24" a="1"/>
  <c r="BX32" i="24" a="1"/>
  <c r="F49" i="24" a="1"/>
  <c r="DU28" i="24" a="1"/>
  <c r="DK38" i="24" a="1"/>
  <c r="Z51" i="24" a="1"/>
  <c r="N25" i="24" a="1"/>
  <c r="AI28" i="24" a="1"/>
  <c r="BW18" i="24" a="1"/>
  <c r="CQ39" i="24" a="1"/>
  <c r="DO17" i="24" a="1"/>
  <c r="BY20" i="24" a="1"/>
  <c r="EK18" i="24" a="1"/>
  <c r="DX36" i="24" a="1"/>
  <c r="AD15" i="24" a="1"/>
  <c r="DX33" i="24" a="1"/>
  <c r="BK6" i="24" a="1"/>
  <c r="BV49" i="24" a="1"/>
  <c r="AY26" i="24" a="1"/>
  <c r="EJ23" i="24" a="1"/>
  <c r="CE30" i="24" a="1"/>
  <c r="DJ8" i="24" a="1"/>
  <c r="EL13" i="24" a="1"/>
  <c r="BD30" i="24" a="1"/>
  <c r="DG28" i="24" a="1"/>
  <c r="EN27" i="24" a="1"/>
  <c r="AJ25" i="24" a="1"/>
  <c r="AI9" i="24" a="1"/>
  <c r="C25" i="24" a="1"/>
  <c r="DB16" i="24" a="1"/>
  <c r="BL25" i="24" a="1"/>
  <c r="BS18" i="24" a="1"/>
  <c r="DU10" i="24" a="1"/>
  <c r="J8" i="24" a="1"/>
  <c r="DM29" i="24" a="1"/>
  <c r="AL6" i="24" a="1"/>
  <c r="AQ2" i="24" a="1"/>
  <c r="DA34" i="24" a="1"/>
  <c r="CQ2" i="24" a="1"/>
  <c r="BD20" i="24" a="1"/>
  <c r="E3" i="24" a="1"/>
  <c r="CN33" i="24" a="1"/>
  <c r="AM33" i="24" a="1"/>
  <c r="CB24" i="24" a="1"/>
  <c r="AL46" i="24" a="1"/>
  <c r="DI51" i="24" a="1"/>
  <c r="DS49" i="24" a="1"/>
  <c r="CH28" i="24" a="1"/>
  <c r="DA26" i="24" a="1"/>
  <c r="CE14" i="24" a="1"/>
  <c r="C15" i="24" a="1"/>
  <c r="AS37" i="24" a="1"/>
  <c r="DY26" i="24" a="1"/>
  <c r="AV17" i="24" a="1"/>
  <c r="AZ22" i="24" a="1"/>
  <c r="BA27" i="24" a="1"/>
  <c r="BX10" i="24" a="1"/>
  <c r="R26" i="24" a="1"/>
  <c r="DQ18" i="24" a="1"/>
  <c r="BH30" i="24" a="1"/>
  <c r="EG29" i="24" a="1"/>
  <c r="BS21" i="24" a="1"/>
  <c r="DO20" i="24" a="1"/>
  <c r="I33" i="24" a="1"/>
  <c r="CV22" i="24" a="1"/>
  <c r="EJ20" i="24" a="1"/>
  <c r="L22" i="24" a="1"/>
  <c r="BJ2" i="24" a="1"/>
  <c r="BP17" i="24" a="1"/>
  <c r="AH39" i="24" a="1"/>
  <c r="DU33" i="24" a="1"/>
  <c r="BI39" i="24" a="1"/>
  <c r="DP25" i="24" a="1"/>
  <c r="EB13" i="24" a="1"/>
  <c r="ED2" i="24" a="1"/>
  <c r="BS29" i="24" a="1"/>
  <c r="W13" i="24" a="1"/>
  <c r="BT9" i="24" a="1"/>
  <c r="BE18" i="24" a="1"/>
  <c r="B31" i="24" a="1"/>
  <c r="CC37" i="24" a="1"/>
  <c r="DJ41" i="24" a="1"/>
  <c r="BG11" i="24" a="1"/>
  <c r="CT31" i="24" a="1"/>
  <c r="DU22" i="24" a="1"/>
  <c r="BV33" i="24" a="1"/>
  <c r="AZ5" i="24" a="1"/>
  <c r="CJ5" i="24" a="1"/>
  <c r="CY13" i="24" a="1"/>
  <c r="DX7" i="24" a="1"/>
  <c r="AT19" i="24" a="1"/>
  <c r="CB19" i="24" a="1"/>
  <c r="CQ16" i="24" a="1"/>
  <c r="CE44" i="24" a="1"/>
  <c r="AP23" i="24" a="1"/>
  <c r="T39" i="24" a="1"/>
  <c r="CB27" i="24" a="1"/>
  <c r="AR33" i="24" a="1"/>
  <c r="D18" i="24" a="1"/>
  <c r="F29" i="24" a="1"/>
  <c r="EI20" i="24" a="1"/>
  <c r="EM15" i="24" a="1"/>
  <c r="BL23" i="24" a="1"/>
  <c r="EN10" i="24" a="1"/>
  <c r="AL10" i="24" a="1"/>
  <c r="AE12" i="24" a="1"/>
  <c r="DW10" i="24" a="1"/>
  <c r="CO24" i="24" a="1"/>
  <c r="AX26" i="24" a="1"/>
  <c r="CI11" i="24" a="1"/>
  <c r="DU30" i="24" a="1"/>
  <c r="AU3" i="24" a="1"/>
  <c r="CP36" i="24" a="1"/>
  <c r="CB3" i="24" a="1"/>
  <c r="EJ22" i="24" a="1"/>
  <c r="I26" i="24" a="1"/>
  <c r="M20" i="24" a="1"/>
  <c r="F11" i="24" a="1"/>
  <c r="CN32" i="24" a="1"/>
  <c r="H36" i="24" a="1"/>
  <c r="CI6" i="24" a="1"/>
  <c r="BC42" i="24" a="1"/>
  <c r="O20" i="24" a="1"/>
  <c r="G20" i="24" a="1"/>
  <c r="DG27" i="24" a="1"/>
  <c r="AV26" i="24" a="1"/>
  <c r="DN42" i="24" a="1"/>
  <c r="CP17" i="24" a="1"/>
  <c r="ED20" i="24" a="1"/>
  <c r="R6" i="24" a="1"/>
  <c r="BD29" i="24" a="1"/>
  <c r="AA10" i="24" a="1"/>
  <c r="AP11" i="24" a="1"/>
  <c r="CG18" i="24" a="1"/>
  <c r="DZ35" i="24" a="1"/>
  <c r="T8" i="24" a="1"/>
  <c r="CM9" i="24" a="1"/>
  <c r="DL29" i="24" a="1"/>
  <c r="L23" i="24" a="1"/>
  <c r="BK20" i="24" a="1"/>
  <c r="M30" i="24" a="1"/>
  <c r="EI19" i="24" a="1"/>
  <c r="Y35" i="24" a="1"/>
  <c r="AM32" i="24" a="1"/>
  <c r="EI2" i="24" a="1"/>
  <c r="D21" i="24" a="1"/>
  <c r="AG25" i="24" a="1"/>
  <c r="CZ21" i="24" a="1"/>
  <c r="AJ13" i="24" a="1"/>
  <c r="BJ15" i="24" a="1"/>
  <c r="EM12" i="24" a="1"/>
  <c r="AW2" i="24" a="1"/>
  <c r="AK10" i="24" a="1"/>
  <c r="CW11" i="24" a="1"/>
  <c r="AT28" i="24" a="1"/>
  <c r="DB45" i="24" a="1"/>
  <c r="DG40" i="24" a="1"/>
  <c r="DV38" i="24" a="1"/>
  <c r="T31" i="24" a="1"/>
  <c r="DD37" i="24" a="1"/>
  <c r="DD21" i="24" a="1"/>
  <c r="CP19" i="24" a="1"/>
  <c r="AO42" i="24" a="1"/>
  <c r="U34" i="24" a="1"/>
  <c r="Y13" i="24" a="1"/>
  <c r="CT46" i="24" a="1"/>
  <c r="CH44" i="24" a="1"/>
  <c r="BQ13" i="24" a="1"/>
  <c r="AZ11" i="24" a="1"/>
  <c r="U5" i="24" a="1"/>
  <c r="CV46" i="24" a="1"/>
  <c r="DJ18" i="24" a="1"/>
  <c r="DL20" i="24" a="1"/>
  <c r="U25" i="24" a="1"/>
  <c r="BO22" i="24" a="1"/>
  <c r="BQ26" i="24" a="1"/>
  <c r="CR49" i="24" a="1"/>
  <c r="D33" i="24" a="1"/>
  <c r="BV13" i="24" a="1"/>
  <c r="DH5" i="24" a="1"/>
  <c r="AT2" i="24" a="1"/>
  <c r="AB2" i="24" a="1"/>
  <c r="M32" i="24" a="1"/>
  <c r="DI32" i="24" a="1"/>
  <c r="K26" i="24" a="1"/>
  <c r="Z26" i="24" a="1"/>
  <c r="CH13" i="24" a="1"/>
  <c r="BO27" i="24" a="1"/>
  <c r="CK4" i="24" a="1"/>
  <c r="DD14" i="24" a="1"/>
  <c r="AU35" i="24" a="1"/>
  <c r="EB23" i="24" a="1"/>
  <c r="DL42" i="24" a="1"/>
  <c r="Y25" i="24" a="1"/>
  <c r="W18" i="24" a="1"/>
  <c r="P47" i="24" a="1"/>
  <c r="X18" i="24" a="1"/>
  <c r="DC28" i="24" a="1"/>
  <c r="O7" i="24" a="1"/>
  <c r="DG43" i="24" a="1"/>
  <c r="DK21" i="24" a="1"/>
  <c r="CW25" i="24" a="1"/>
  <c r="AG41" i="24" a="1"/>
  <c r="AQ26" i="24" a="1"/>
  <c r="EI5" i="24" a="1"/>
  <c r="G35" i="24" a="1"/>
  <c r="CT36" i="24" a="1"/>
  <c r="AZ32" i="24" a="1"/>
  <c r="DC29" i="24" a="1"/>
  <c r="AG9" i="24" a="1"/>
  <c r="DU18" i="24" a="1"/>
  <c r="DH22" i="24" a="1"/>
  <c r="CT17" i="24" a="1"/>
  <c r="DD27" i="24" a="1"/>
  <c r="B37" i="24" a="1"/>
  <c r="BE7" i="24" a="1"/>
  <c r="AZ12" i="24" a="1"/>
  <c r="DC40" i="24" a="1"/>
  <c r="CI20" i="24" a="1"/>
  <c r="G2" i="24" a="1"/>
  <c r="CK15" i="24" a="1"/>
  <c r="AW9" i="24" a="1"/>
  <c r="AP20" i="24" a="1"/>
  <c r="BR33" i="24" a="1"/>
  <c r="AQ11" i="24" a="1"/>
  <c r="BB18" i="24" a="1"/>
  <c r="CY7" i="24" a="1"/>
  <c r="BK19" i="24" a="1"/>
  <c r="ED16" i="24" a="1"/>
  <c r="CE2" i="24" a="1"/>
  <c r="BN19" i="24" a="1"/>
  <c r="BB24" i="24" a="1"/>
  <c r="AQ9" i="24" a="1"/>
  <c r="AS7" i="24" a="1"/>
  <c r="AR24" i="24" a="1"/>
  <c r="EA25" i="24" a="1"/>
  <c r="K24" i="24" a="1"/>
  <c r="I12" i="24" a="1"/>
  <c r="CO12" i="24" a="1"/>
  <c r="L19" i="24" a="1"/>
  <c r="DV18" i="24" a="1"/>
  <c r="J4" i="24" a="1"/>
  <c r="K22" i="24" a="1"/>
  <c r="EE15" i="24" a="1"/>
  <c r="AO50" i="24" a="1"/>
  <c r="CQ12" i="24" a="1"/>
  <c r="BG51" i="24" a="1"/>
  <c r="AJ11" i="24" a="1"/>
  <c r="DD12" i="24" a="1"/>
  <c r="U6" i="24" a="1"/>
  <c r="AQ28" i="24" a="1"/>
  <c r="CM29" i="24" a="1"/>
  <c r="EC15" i="24" a="1"/>
  <c r="DJ4" i="24" a="1"/>
  <c r="CN30" i="24" a="1"/>
  <c r="DA23" i="24" a="1"/>
  <c r="DA20" i="24" a="1"/>
  <c r="DH12" i="24" a="1"/>
  <c r="BM30" i="24" a="1"/>
  <c r="AO6" i="24" a="1"/>
  <c r="V27" i="24" a="1"/>
  <c r="CK6" i="24" a="1"/>
  <c r="CF14" i="24" a="1"/>
  <c r="AK7" i="24" a="1"/>
  <c r="I43" i="24" a="1"/>
  <c r="W3" i="24" a="1"/>
  <c r="AB12" i="24" a="1"/>
  <c r="CO9" i="24" a="1"/>
  <c r="DY27" i="24" a="1"/>
  <c r="Q38" i="24" a="1"/>
  <c r="BD4" i="24" a="1"/>
  <c r="BD2" i="24" a="1"/>
  <c r="CO14" i="24" a="1"/>
  <c r="AK22" i="24" a="1"/>
  <c r="Y4" i="24" a="1"/>
  <c r="M19" i="24" a="1"/>
  <c r="DX12" i="24" a="1"/>
  <c r="AM3" i="24" a="1"/>
  <c r="DN9" i="24" a="1"/>
  <c r="C4" i="24" a="1"/>
  <c r="Y6" i="24" a="1"/>
  <c r="AT12" i="24" a="1"/>
  <c r="DY25" i="24" a="1"/>
  <c r="BJ35" i="24" a="1"/>
  <c r="BW11" i="24" a="1"/>
  <c r="AD3" i="24" a="1"/>
  <c r="DW34" i="24" a="1"/>
  <c r="AX7" i="24" a="1"/>
  <c r="DV43" i="24" a="1"/>
  <c r="U27" i="24" a="1"/>
  <c r="EE25" i="24" a="1"/>
  <c r="I47" i="24" a="1"/>
  <c r="EM7" i="24" a="1"/>
  <c r="DA38" i="24" a="1"/>
  <c r="BW26" i="24" a="1"/>
  <c r="I32" i="24" a="1"/>
  <c r="EE36" i="24" a="1"/>
  <c r="DU19" i="24" a="1"/>
  <c r="W20" i="24" a="1"/>
  <c r="DN17" i="24" a="1"/>
  <c r="CF11" i="24" a="1"/>
  <c r="EA19" i="24" a="1"/>
  <c r="CN26" i="24" a="1"/>
  <c r="D26" i="24" a="1"/>
  <c r="DE19" i="24" a="1"/>
  <c r="DA19" i="24" a="1"/>
  <c r="CH5" i="24" a="1"/>
  <c r="DF42" i="24" a="1"/>
  <c r="CY21" i="24" a="1"/>
  <c r="CF49" i="24" a="1"/>
  <c r="CP14" i="24" a="1"/>
  <c r="U16" i="24" a="1"/>
  <c r="DW13" i="24" a="1"/>
  <c r="EG18" i="24" a="1"/>
  <c r="DO41" i="24" a="1"/>
  <c r="G16" i="24" a="1"/>
  <c r="BB7" i="24" a="1"/>
  <c r="M11" i="24" a="1"/>
  <c r="M17" i="24" a="1"/>
  <c r="AT35" i="24" a="1"/>
  <c r="CM14" i="24" a="1"/>
  <c r="CL9" i="24" a="1"/>
  <c r="CA10" i="24" a="1"/>
  <c r="DS31" i="24" a="1"/>
  <c r="AW8" i="24" a="1"/>
  <c r="CB17" i="24" a="1"/>
  <c r="ED3" i="24" a="1"/>
  <c r="DC6" i="24" a="1"/>
  <c r="H18" i="24" a="1"/>
  <c r="AC37" i="24" a="1"/>
  <c r="CQ15" i="24" a="1"/>
  <c r="CW5" i="24" a="1"/>
  <c r="AZ20" i="24" a="1"/>
  <c r="EL11" i="24" a="1"/>
  <c r="BL16" i="24" a="1"/>
  <c r="P15" i="24" a="1"/>
  <c r="R21" i="24" a="1"/>
  <c r="CG12" i="24" a="1"/>
  <c r="BD3" i="24" a="1"/>
  <c r="DS2" i="24" a="1"/>
  <c r="DO4" i="24" a="1"/>
  <c r="B44" i="24" a="1"/>
  <c r="BM12" i="24" a="1"/>
  <c r="EA4" i="24" a="1"/>
  <c r="DH10" i="24" a="1"/>
  <c r="DG26" i="24" a="1"/>
  <c r="N22" i="24" a="1"/>
  <c r="CU26" i="24" a="1"/>
  <c r="CJ15" i="24" a="1"/>
  <c r="CM15" i="24" a="1"/>
  <c r="EH18" i="24" a="1"/>
  <c r="BY5" i="24" a="1"/>
  <c r="BR2" i="24" a="1"/>
  <c r="CZ37" i="24" a="1"/>
  <c r="P12" i="24" a="1"/>
  <c r="AC27" i="24" a="1"/>
  <c r="DC18" i="24" a="1"/>
  <c r="DZ16" i="24" a="1"/>
  <c r="CU13" i="24" a="1"/>
  <c r="BI11" i="24" a="1"/>
  <c r="J6" i="24" a="1"/>
  <c r="E8" i="24" a="1"/>
  <c r="AO44" i="24" a="1"/>
  <c r="EB17" i="24" a="1"/>
  <c r="DJ12" i="24" a="1"/>
  <c r="BN11" i="24" a="1"/>
  <c r="X28" i="24" a="1"/>
  <c r="DQ11" i="24" a="1"/>
  <c r="BX17" i="24" a="1"/>
  <c r="AO15" i="24" a="1"/>
  <c r="CA12" i="24" a="1"/>
  <c r="CF12" i="24" a="1"/>
  <c r="DB9" i="24" a="1"/>
  <c r="BD18" i="24" a="1"/>
  <c r="EL14" i="24" a="1"/>
  <c r="AC18" i="24" a="1"/>
  <c r="AH16" i="24" a="1"/>
  <c r="DH2" i="24" a="1"/>
  <c r="EE12" i="24" a="1"/>
  <c r="EG2" i="24" a="1"/>
  <c r="EL8" i="24" a="1"/>
  <c r="BS8" i="24" a="1"/>
  <c r="DO3" i="24" a="1"/>
  <c r="CL2" i="24" a="1"/>
  <c r="DA21" i="24" a="1"/>
  <c r="CS14" i="24" a="1"/>
  <c r="W11" i="24" a="1"/>
  <c r="CW18" i="24" a="1"/>
  <c r="U11" i="24" a="1"/>
  <c r="T20" i="24" a="1"/>
  <c r="BY11" i="24" a="1"/>
  <c r="EK32" i="24" a="1"/>
  <c r="AE9" i="24" a="1"/>
  <c r="AJ5" i="24" a="1"/>
  <c r="AX5" i="24" a="1"/>
  <c r="B10" i="24" a="1"/>
  <c r="O5" i="24" a="1"/>
  <c r="EB15" i="24" a="1"/>
  <c r="DG25" i="24" a="1"/>
  <c r="EA13" i="24" a="1"/>
  <c r="L5" i="24" a="1"/>
  <c r="CP4" i="24" a="1"/>
  <c r="CH8" i="24" a="1"/>
  <c r="BZ8" i="24" a="1"/>
  <c r="BQ30" i="24" a="1"/>
  <c r="J5" i="24" a="1"/>
  <c r="CP12" i="24" a="1"/>
  <c r="CU5" i="24" a="1"/>
  <c r="AI10" i="24" a="1"/>
  <c r="AE50" i="24" a="1"/>
  <c r="EB16" i="24" a="1"/>
  <c r="DA15" i="24" a="1"/>
  <c r="EF27" i="24" a="1"/>
  <c r="AZ4" i="24" a="1"/>
  <c r="DW19" i="24" a="1"/>
  <c r="Y14" i="24" a="1"/>
  <c r="M34" i="24" a="1"/>
  <c r="AX29" i="24" a="1"/>
  <c r="BS16" i="24" a="1"/>
  <c r="K43" i="24" a="1"/>
  <c r="AS9" i="24" a="1"/>
  <c r="M40" i="24" a="1"/>
  <c r="DB19" i="24" a="1"/>
  <c r="EC4" i="24" a="1"/>
  <c r="DT22" i="24" a="1"/>
  <c r="BF11" i="24" a="1"/>
  <c r="CH3" i="24" a="1"/>
  <c r="Y20" i="24" a="1"/>
  <c r="I3" i="24" a="1"/>
  <c r="AB23" i="24" a="1"/>
  <c r="EM10" i="24" a="1"/>
  <c r="BA16" i="24" a="1"/>
  <c r="AV25" i="24" a="1"/>
  <c r="BE8" i="24" a="1"/>
  <c r="CB29" i="24" a="1"/>
  <c r="AE14" i="24" a="1"/>
  <c r="EN6" i="24" a="1"/>
  <c r="BL15" i="24" a="1"/>
  <c r="D17" i="24" a="1"/>
  <c r="EI26" i="24" a="1"/>
  <c r="AE30" i="24" a="1"/>
  <c r="DO12" i="24" a="1"/>
  <c r="C20" i="24" a="1"/>
  <c r="CD2" i="24" a="1"/>
  <c r="BE15" i="24" a="1"/>
  <c r="F13" i="24" a="1"/>
  <c r="B21" i="24" a="1"/>
  <c r="DG35" i="24" a="1"/>
  <c r="M18" i="24" a="1"/>
  <c r="CL20" i="24" a="1"/>
  <c r="EK12" i="24" a="1"/>
  <c r="BD13" i="24" a="1"/>
  <c r="K3" i="24" a="1"/>
  <c r="BA10" i="24" a="1"/>
  <c r="CL11" i="24" a="1"/>
  <c r="BX12" i="24" a="1"/>
  <c r="DY2" i="24" a="1"/>
  <c r="AV21" i="24" a="1"/>
  <c r="DT16" i="24" a="1"/>
  <c r="AN18" i="24" a="1"/>
  <c r="DI33" i="24" a="1"/>
  <c r="DS13" i="24" a="1"/>
  <c r="AX19" i="24" a="1"/>
  <c r="AH6" i="24" a="1"/>
  <c r="AE3" i="24" a="1"/>
  <c r="DW45" i="24" a="1"/>
  <c r="T9" i="24" a="1"/>
  <c r="G15" i="24" a="1"/>
  <c r="BJ3" i="24" a="1"/>
  <c r="H34" i="24" a="1"/>
  <c r="DM20" i="24" a="1"/>
  <c r="AZ10" i="24" a="1"/>
  <c r="EB10" i="24" a="1"/>
  <c r="BX9" i="24" a="1"/>
  <c r="EJ9" i="24" a="1"/>
  <c r="AI38" i="24" a="1"/>
  <c r="DQ14" i="24" a="1"/>
  <c r="B18" i="24" a="1"/>
  <c r="Y33" i="24" a="1"/>
  <c r="AE21" i="24" a="1"/>
  <c r="F5" i="24" a="1"/>
  <c r="BL12" i="24" a="1"/>
  <c r="AG17" i="24" a="1"/>
  <c r="AF39" i="24" a="1"/>
  <c r="BD19" i="24" a="1"/>
  <c r="BU23" i="24" a="1"/>
  <c r="DN20" i="24" a="1"/>
  <c r="CA6" i="24" a="1"/>
  <c r="BT18" i="24" a="1"/>
  <c r="EH36" i="24" a="1"/>
  <c r="DC7" i="24" a="1"/>
  <c r="BI18" i="24" a="1"/>
  <c r="EA6" i="24" a="1"/>
  <c r="CS2" i="24" a="1"/>
  <c r="AU9" i="24" a="1"/>
  <c r="CE28" i="24" a="1"/>
  <c r="D20" i="24" a="1"/>
  <c r="AI16" i="24" a="1"/>
  <c r="EL4" i="24" a="1"/>
  <c r="AL3" i="24" a="1"/>
  <c r="EM13" i="24" a="1"/>
  <c r="CP16" i="24" a="1"/>
  <c r="EF3" i="24" a="1"/>
  <c r="EK8" i="24" a="1"/>
  <c r="DG7" i="24" a="1"/>
  <c r="EA2" i="24" a="1"/>
  <c r="CQ21" i="24" a="1"/>
  <c r="D32" i="24" a="1"/>
  <c r="DC12" i="24" a="1"/>
  <c r="CC20" i="24" a="1"/>
  <c r="T17" i="24" a="1"/>
  <c r="EM11" i="24" a="1"/>
  <c r="EI16" i="24" a="1"/>
  <c r="P11" i="24" a="1"/>
  <c r="BS9" i="24" a="1"/>
  <c r="ED21" i="24" a="1"/>
  <c r="BV10" i="24" a="1"/>
  <c r="AK12" i="24" a="1"/>
  <c r="DJ5" i="24" a="1"/>
  <c r="AT4" i="24" a="1"/>
  <c r="BL8" i="24" a="1"/>
  <c r="DN34" i="24" a="1"/>
  <c r="AG26" i="24" a="1"/>
  <c r="CQ18" i="24" a="1"/>
  <c r="CW10" i="24" a="1"/>
  <c r="DR26" i="24" a="1"/>
  <c r="EM19" i="24" a="1"/>
  <c r="Y2" i="24" a="1"/>
  <c r="CT2" i="24" a="1"/>
  <c r="CC5" i="24" a="1"/>
  <c r="BT11" i="24" a="1"/>
  <c r="AN29" i="24" a="1"/>
  <c r="CM10" i="24" a="1"/>
  <c r="BJ20" i="24" a="1"/>
  <c r="CA24" i="24" a="1"/>
  <c r="AK5" i="24" a="1"/>
  <c r="EM17" i="24" a="1"/>
  <c r="DR17" i="24" a="1"/>
  <c r="CV32" i="24" a="1"/>
  <c r="DX8" i="24" a="1"/>
  <c r="BZ21" i="24" a="1"/>
  <c r="Z30" i="24" a="1"/>
  <c r="K49" i="24" a="1"/>
  <c r="CZ31" i="24" a="1"/>
  <c r="EA41" i="24" a="1"/>
  <c r="DB39" i="24" a="1"/>
  <c r="BH19" i="24" a="1"/>
  <c r="DL38" i="24" a="1"/>
  <c r="BS23" i="24" a="1"/>
  <c r="CV4" i="24" a="1"/>
  <c r="AM4" i="24" a="1"/>
  <c r="F19" i="24" a="1"/>
  <c r="CV42" i="24" a="1"/>
  <c r="DE33" i="24" a="1"/>
  <c r="ED13" i="24" a="1"/>
  <c r="AR19" i="24" a="1"/>
  <c r="N35" i="24" a="1"/>
  <c r="DB29" i="24" a="1"/>
  <c r="BO19" i="24" a="1"/>
  <c r="BF31" i="24" a="1"/>
  <c r="EE4" i="24" a="1"/>
  <c r="DC21" i="24" a="1"/>
  <c r="CE7" i="24" a="1"/>
  <c r="CZ29" i="24" a="1"/>
  <c r="DL23" i="24" a="1"/>
  <c r="BF25" i="24" a="1"/>
  <c r="Y22" i="24" a="1"/>
  <c r="DP3" i="24" a="1"/>
  <c r="AL29" i="24" a="1"/>
  <c r="CB39" i="24" a="1"/>
  <c r="AO30" i="24" a="1"/>
  <c r="AL42" i="24" a="1"/>
  <c r="BZ20" i="24" a="1"/>
  <c r="AV20" i="24" a="1"/>
  <c r="CO21" i="24" a="1"/>
  <c r="BE23" i="24" a="1"/>
  <c r="BY10" i="24" a="1"/>
  <c r="CT19" i="24" a="1"/>
  <c r="BO9" i="24" a="1"/>
  <c r="EA51" i="24" a="1"/>
  <c r="BS33" i="24" a="1"/>
  <c r="AD19" i="24" a="1"/>
  <c r="CB13" i="24" a="1"/>
  <c r="BF15" i="24" a="1"/>
  <c r="EH16" i="24" a="1"/>
  <c r="BM22" i="24" a="1"/>
  <c r="F6" i="24" a="1"/>
  <c r="BO6" i="24" a="1"/>
  <c r="BK10" i="24" a="1"/>
  <c r="CM28" i="24" a="1"/>
  <c r="DM24" i="24" a="1"/>
  <c r="AU16" i="24" a="1"/>
  <c r="T3" i="24" a="1"/>
  <c r="DE47" i="24" a="1"/>
  <c r="EF7" i="24" a="1"/>
  <c r="CY31" i="24" a="1"/>
  <c r="AC13" i="24" a="1"/>
  <c r="CG27" i="24" a="1"/>
  <c r="R2" i="24" a="1"/>
  <c r="Y3" i="24" a="1"/>
  <c r="BV39" i="24" a="1"/>
  <c r="CW15" i="24" a="1"/>
  <c r="BB12" i="24" a="1"/>
  <c r="BH16" i="24" a="1"/>
  <c r="N7" i="24" a="1"/>
  <c r="DS10" i="24" a="1"/>
  <c r="X23" i="24" a="1"/>
  <c r="CQ3" i="24" a="1"/>
  <c r="EF17" i="24" a="1"/>
  <c r="BN28" i="24" a="1"/>
  <c r="DI28" i="24" a="1"/>
  <c r="DG4" i="24" a="1"/>
  <c r="I15" i="24" a="1"/>
  <c r="CJ4" i="24" a="1"/>
  <c r="EE23" i="24" a="1"/>
  <c r="CX16" i="24" a="1"/>
  <c r="EM24" i="24" a="1"/>
  <c r="P18" i="24" a="1"/>
  <c r="AS10" i="24" a="1"/>
  <c r="N20" i="24" a="1"/>
  <c r="AP8" i="24" a="1"/>
  <c r="DH21" i="24" a="1"/>
  <c r="BJ6" i="24" a="1"/>
  <c r="DP11" i="24" a="1"/>
  <c r="E23" i="24" a="1"/>
  <c r="AG5" i="24" a="1"/>
  <c r="Q18" i="24" a="1"/>
  <c r="DV13" i="24" a="1"/>
  <c r="BB4" i="24" a="1"/>
  <c r="B26" i="24" a="1"/>
  <c r="BC5" i="24" a="1"/>
  <c r="BH12" i="24" a="1"/>
  <c r="EA30" i="24" a="1"/>
  <c r="BY6" i="24" a="1"/>
  <c r="X15" i="24" a="1"/>
  <c r="CI12" i="24" a="1"/>
  <c r="DJ20" i="24" a="1"/>
  <c r="AS11" i="24" a="1"/>
  <c r="AL30" i="24" a="1"/>
  <c r="BS2" i="24" a="1"/>
  <c r="AU7" i="24" a="1"/>
  <c r="BT4" i="24" a="1"/>
  <c r="G18" i="24" a="1"/>
  <c r="B29" i="24" a="1"/>
  <c r="DX3" i="24" a="1"/>
  <c r="EM26" i="24" a="1"/>
  <c r="DD10" i="24" a="1"/>
  <c r="CT11" i="24" a="1"/>
  <c r="Z15" i="24" a="1"/>
  <c r="EG16" i="24" a="1"/>
  <c r="W12" i="24" a="1"/>
  <c r="CN17" i="24" a="1"/>
  <c r="DQ9" i="24" a="1"/>
  <c r="AD20" i="24" a="1"/>
  <c r="G13" i="24" a="1"/>
  <c r="DI13" i="24" a="1"/>
  <c r="AF14" i="24" a="1"/>
  <c r="AH21" i="24" a="1"/>
  <c r="Y38" i="24" a="1"/>
  <c r="AB5" i="24" a="1"/>
  <c r="AR10" i="24" a="1"/>
  <c r="BF26" i="24" a="1"/>
  <c r="CM13" i="24" a="1"/>
  <c r="BR5" i="24" a="1"/>
  <c r="BH13" i="24" a="1"/>
  <c r="DE3" i="24" a="1"/>
  <c r="BR8" i="24" a="1"/>
  <c r="AB30" i="24" a="1"/>
  <c r="BM5" i="24" a="1"/>
  <c r="BH9" i="24" a="1"/>
  <c r="F14" i="24" a="1"/>
  <c r="DE16" i="24" a="1"/>
  <c r="DS46" i="24" a="1"/>
  <c r="BO50" i="24" a="1"/>
  <c r="CR27" i="24" a="1"/>
  <c r="CR26" i="24" a="1"/>
  <c r="DL31" i="24" a="1"/>
  <c r="N34" i="24" a="1"/>
  <c r="AZ41" i="24" a="1"/>
  <c r="BW42" i="24" a="1"/>
  <c r="AM7" i="24" a="1"/>
  <c r="DL8" i="24" a="1"/>
  <c r="DW38" i="24" a="1"/>
  <c r="CQ11" i="24" a="1"/>
  <c r="CI26" i="24" a="1"/>
  <c r="DQ26" i="24" a="1"/>
  <c r="I37" i="24" a="1"/>
  <c r="DO8" i="24" a="1"/>
  <c r="M28" i="24" a="1"/>
  <c r="D30" i="24" a="1"/>
  <c r="CU16" i="24" a="1"/>
  <c r="BM35" i="24" a="1"/>
  <c r="DQ4" i="24" a="1"/>
  <c r="DF11" i="24" a="1"/>
  <c r="BV31" i="24" a="1"/>
  <c r="T6" i="24" a="1"/>
  <c r="F27" i="24" a="1"/>
  <c r="AA2" i="24" a="1"/>
  <c r="DX19" i="24" a="1"/>
  <c r="AL22" i="24" a="1"/>
  <c r="C13" i="24" a="1"/>
  <c r="CB8" i="24" a="1"/>
  <c r="CN11" i="24" a="1"/>
  <c r="BV20" i="24" a="1"/>
  <c r="EB19" i="24" a="1"/>
  <c r="AX24" i="24" a="1"/>
  <c r="AA17" i="24" a="1"/>
  <c r="CZ3" i="24" a="1"/>
  <c r="DD8" i="24" a="1"/>
  <c r="CU46" i="24" a="1"/>
  <c r="CG6" i="24" a="1"/>
  <c r="AJ9" i="24" a="1"/>
  <c r="AY4" i="24" a="1"/>
  <c r="CL10" i="24" a="1"/>
  <c r="AZ7" i="24" a="1"/>
  <c r="ED10" i="24" a="1"/>
  <c r="BA17" i="24" a="1"/>
  <c r="AS3" i="24" a="1"/>
  <c r="CZ6" i="24" a="1"/>
  <c r="CZ10" i="24" a="1"/>
  <c r="C27" i="24" a="1"/>
  <c r="CR9" i="24" a="1"/>
  <c r="T5" i="24" a="1"/>
  <c r="DT12" i="24" a="1"/>
  <c r="DW4" i="24" a="1"/>
  <c r="CC29" i="24" a="1"/>
  <c r="AD10" i="24" a="1"/>
  <c r="DI26" i="24" a="1"/>
  <c r="EB4" i="24" a="1"/>
  <c r="EK30" i="24" a="1"/>
  <c r="AY19" i="24" a="1"/>
  <c r="CN13" i="24" a="1"/>
  <c r="DM34" i="24" a="1"/>
  <c r="CN9" i="24" a="1"/>
  <c r="DW9" i="24" a="1"/>
  <c r="J20" i="24" a="1"/>
  <c r="BQ4" i="24" a="1"/>
  <c r="S9" i="24" a="1"/>
  <c r="L31" i="24" a="1"/>
  <c r="AI5" i="24" a="1"/>
  <c r="EF2" i="24" a="1"/>
  <c r="AS12" i="24" a="1"/>
  <c r="BX7" i="24" a="1"/>
  <c r="B14" i="24" a="1"/>
  <c r="AE24" i="24" a="1"/>
  <c r="BR26" i="24" a="1"/>
  <c r="DK33" i="24" a="1"/>
  <c r="CD12" i="24" a="1"/>
  <c r="C19" i="24" a="1"/>
  <c r="DH19" i="24" a="1"/>
  <c r="DJ19" i="24" a="1"/>
  <c r="BP34" i="24" a="1"/>
  <c r="BA4" i="24" a="1"/>
  <c r="D9" i="24" a="1"/>
  <c r="EF13" i="24" a="1"/>
  <c r="CO3" i="24" a="1"/>
  <c r="BG2" i="24" a="1"/>
  <c r="AH10" i="24" a="1"/>
  <c r="DN10" i="24" a="1"/>
  <c r="BR11" i="24" a="1"/>
  <c r="BG3" i="24" a="1"/>
  <c r="X31" i="24" a="1"/>
  <c r="J22" i="24" a="1"/>
  <c r="P3" i="24" a="1"/>
  <c r="Y8" i="24" a="1"/>
  <c r="CZ7" i="24" a="1"/>
  <c r="DK16" i="24" a="1"/>
  <c r="CQ9" i="24" a="1"/>
  <c r="BW6" i="24" a="1"/>
  <c r="BJ38" i="24" a="1"/>
  <c r="EC9" i="24" a="1"/>
  <c r="BN38" i="24" a="1"/>
  <c r="B11" i="24" a="1"/>
  <c r="AG28" i="24" a="1"/>
  <c r="BG4" i="24" a="1"/>
  <c r="H15" i="24" a="1"/>
  <c r="BC17" i="24" a="1"/>
  <c r="BP13" i="24" a="1"/>
  <c r="Z17" i="24" a="1"/>
  <c r="EK20" i="24" a="1"/>
  <c r="DW23" i="24" a="1"/>
  <c r="F3" i="24" a="1"/>
  <c r="AE5" i="24" a="1"/>
  <c r="BZ10" i="24" a="1"/>
  <c r="AY17" i="24" a="1"/>
  <c r="BJ26" i="24" a="1"/>
  <c r="DY8" i="24" a="1"/>
  <c r="E5" i="24" a="1"/>
  <c r="H10" i="24" a="1"/>
  <c r="BR9" i="24" a="1"/>
  <c r="AM8" i="24" a="1"/>
  <c r="DR16" i="24" a="1"/>
  <c r="EH20" i="24" a="1"/>
  <c r="AF2" i="24" a="1"/>
  <c r="AU8" i="24" a="1"/>
  <c r="AD21" i="24" a="1"/>
  <c r="AL7" i="24" a="1"/>
  <c r="Z11" i="24" a="1"/>
  <c r="DT5" i="24" a="1"/>
  <c r="DE27" i="24" a="1"/>
  <c r="BV30" i="24" a="1"/>
  <c r="AK40" i="24" a="1"/>
  <c r="CG23" i="24" a="1"/>
  <c r="CE9" i="24" a="1"/>
  <c r="BE24" i="24" a="1"/>
  <c r="BT6" i="24" a="1"/>
  <c r="CW27" i="24" a="1"/>
  <c r="W16" i="24" a="1"/>
  <c r="DB30" i="24" a="1"/>
  <c r="U7" i="24" a="1"/>
  <c r="Q31" i="24" a="1"/>
  <c r="CY19" i="24" a="1"/>
  <c r="DY34" i="24" a="1"/>
  <c r="AM31" i="24" a="1"/>
  <c r="DH45" i="24" a="1"/>
  <c r="P23" i="24" a="1"/>
  <c r="C28" i="24" a="1"/>
  <c r="CD8" i="24" a="1"/>
  <c r="DN12" i="24" a="1"/>
  <c r="Y23" i="24" a="1"/>
  <c r="EH21" i="24" a="1"/>
  <c r="B27" i="24" a="1"/>
  <c r="L24" i="24" a="1"/>
  <c r="BL18" i="24" a="1"/>
  <c r="EI38" i="24" a="1"/>
  <c r="CJ10" i="24" a="1"/>
  <c r="EJ8" i="24" a="1"/>
  <c r="X26" i="24" a="1"/>
  <c r="V5" i="24" a="1"/>
  <c r="BM17" i="24" a="1"/>
  <c r="DQ5" i="24" a="1"/>
  <c r="CR18" i="24" a="1"/>
  <c r="BQ22" i="24" a="1"/>
  <c r="CM22" i="24" a="1"/>
  <c r="DQ3" i="24" a="1"/>
  <c r="AZ31" i="24" a="1"/>
  <c r="AC19" i="24" a="1"/>
  <c r="AV4" i="24" a="1"/>
  <c r="CO37" i="24" a="1"/>
  <c r="AD8" i="24" a="1"/>
  <c r="AR28" i="24" a="1"/>
  <c r="AB6" i="24" a="1"/>
  <c r="G8" i="24" a="1"/>
  <c r="DM35" i="24" a="1"/>
  <c r="DH11" i="24" a="1"/>
  <c r="BM21" i="24" a="1"/>
  <c r="J23" i="24" a="1"/>
  <c r="CK12" i="24" a="1"/>
  <c r="DS11" i="24" a="1"/>
  <c r="E2" i="24" a="1"/>
  <c r="AU2" i="24" a="1"/>
  <c r="BJ12" i="24" a="1"/>
  <c r="H7" i="24" a="1"/>
  <c r="DC23" i="24" a="1"/>
  <c r="Z24" i="24" a="1"/>
  <c r="CC9" i="24" a="1"/>
  <c r="AO38" i="24" a="1"/>
  <c r="J10" i="24" a="1"/>
  <c r="CC3" i="24" a="1"/>
  <c r="BH3" i="24" a="1"/>
  <c r="AI19" i="24" a="1"/>
  <c r="EA10" i="24" a="1"/>
  <c r="AM10" i="24" a="1"/>
  <c r="D3" i="24" a="1"/>
  <c r="EH11" i="24" a="1"/>
  <c r="X12" i="24" a="1"/>
  <c r="BE3" i="24" a="1"/>
  <c r="CH17" i="24" a="1"/>
  <c r="DJ29" i="24" a="1"/>
  <c r="CE13" i="24" a="1"/>
  <c r="AT14" i="24" a="1"/>
  <c r="CH18" i="24" a="1"/>
  <c r="DL26" i="24" a="1"/>
  <c r="CS10" i="24" a="1"/>
  <c r="CT23" i="24" a="1"/>
  <c r="EN25" i="24" a="1"/>
  <c r="AV3" i="24" a="1"/>
  <c r="DC9" i="24" a="1"/>
  <c r="AT8" i="24" a="1"/>
  <c r="CT14" i="24" a="1"/>
  <c r="BN21" i="24" a="1"/>
  <c r="DX4" i="24" a="1"/>
  <c r="DJ2" i="24" a="1"/>
  <c r="CF27" i="24" a="1"/>
  <c r="AV10" i="24" a="1"/>
  <c r="BA32" i="24" a="1"/>
  <c r="DW14" i="24" a="1"/>
  <c r="F9" i="24" a="1"/>
  <c r="P22" i="24" a="1"/>
  <c r="CH6" i="24" a="1"/>
  <c r="EI10" i="24" a="1"/>
  <c r="I21" i="24" a="1"/>
  <c r="D23" i="24" a="1"/>
  <c r="BW27" i="24" a="1"/>
  <c r="BD10" i="24" a="1"/>
  <c r="AB7" i="24" a="1"/>
  <c r="BP9" i="24" a="1"/>
  <c r="AC16" i="24" a="1"/>
  <c r="BT14" i="24" a="1"/>
  <c r="DT18" i="24" a="1"/>
  <c r="DX23" i="24" a="1"/>
  <c r="CU32" i="24" a="1"/>
  <c r="AU15" i="24" a="1"/>
  <c r="DQ16" i="24" a="1"/>
  <c r="CA5" i="24" a="1"/>
  <c r="EA12" i="24" a="1"/>
  <c r="AQ16" i="24" a="1"/>
  <c r="AP18" i="24" a="1"/>
  <c r="Q14" i="24" a="1"/>
  <c r="AJ19" i="24" a="1"/>
  <c r="DI11" i="24" a="1"/>
  <c r="U8" i="24" a="1"/>
  <c r="EB9" i="24" a="1"/>
  <c r="AR8" i="24" a="1"/>
  <c r="I4" i="24" a="1"/>
  <c r="T13" i="24" a="1"/>
  <c r="B8" i="24" a="1"/>
  <c r="DT9" i="24" a="1"/>
  <c r="CF5" i="24" a="1"/>
  <c r="AS20" i="24" a="1"/>
  <c r="BU7" i="24" a="1"/>
  <c r="AT26" i="24" a="1"/>
  <c r="Q7" i="24" a="1"/>
  <c r="EA49" i="24" a="1"/>
  <c r="S19" i="24" a="1"/>
  <c r="I22" i="24" a="1"/>
  <c r="AD23" i="24" a="1"/>
  <c r="B7" i="24" a="1"/>
  <c r="EK23" i="24" a="1"/>
  <c r="N31" i="24" a="1"/>
  <c r="Y29" i="24" a="1"/>
  <c r="DU17" i="24" a="1"/>
  <c r="DQ40" i="24" a="1"/>
  <c r="BZ7" i="24" a="1"/>
  <c r="BB37" i="24" a="1"/>
  <c r="CQ32" i="24" a="1"/>
  <c r="DD20" i="24" a="1"/>
  <c r="AY22" i="24" a="1"/>
  <c r="DR3" i="24" a="1"/>
  <c r="DD9" i="24" a="1"/>
  <c r="BP15" i="24" a="1"/>
  <c r="DW21" i="24" a="1"/>
  <c r="AK16" i="24" a="1"/>
  <c r="BI31" i="24" a="1"/>
  <c r="AO10" i="24" a="1"/>
  <c r="AW28" i="24" a="1"/>
  <c r="BA19" i="24" a="1"/>
  <c r="DF17" i="24" a="1"/>
  <c r="BK22" i="24" a="1"/>
  <c r="CT5" i="24" a="1"/>
  <c r="CJ13" i="24" a="1"/>
  <c r="AC10" i="24" a="1"/>
  <c r="EL22" i="24" a="1"/>
  <c r="AT11" i="24" a="1"/>
  <c r="Q17" i="24" a="1"/>
  <c r="F34" i="24" a="1"/>
  <c r="Q13" i="24" a="1"/>
  <c r="CR13" i="24" a="1"/>
  <c r="CR4" i="24" a="1"/>
  <c r="I23" i="24" a="1"/>
  <c r="BD27" i="24" a="1"/>
  <c r="K10" i="24" a="1"/>
  <c r="AS4" i="24" a="1"/>
  <c r="CI36" i="24" a="1"/>
  <c r="BN17" i="24" a="1"/>
  <c r="BA12" i="24" a="1"/>
  <c r="DT6" i="24" a="1"/>
  <c r="AO4" i="24" a="1"/>
  <c r="BO2" i="24" a="1"/>
  <c r="BL19" i="24" a="1"/>
  <c r="BF18" i="24" a="1"/>
  <c r="BG14" i="24" a="1"/>
  <c r="M9" i="24" a="1"/>
  <c r="BV22" i="24" a="1"/>
  <c r="AT25" i="24" a="1"/>
  <c r="CD11" i="24" a="1"/>
  <c r="BO31" i="24" a="1"/>
  <c r="CI28" i="24" a="1"/>
  <c r="BZ22" i="24" a="1"/>
  <c r="BT25" i="24" a="1"/>
  <c r="EG14" i="24" a="1"/>
  <c r="DH28" i="24" a="1"/>
  <c r="CH4" i="24" a="1"/>
  <c r="AM9" i="24" a="1"/>
  <c r="E14" i="24" a="1"/>
  <c r="J2" i="24" a="1"/>
  <c r="EG15" i="24" a="1"/>
  <c r="W4" i="24" a="1"/>
  <c r="EA8" i="24" a="1"/>
  <c r="E7" i="24" a="1"/>
  <c r="CI17" i="24" a="1"/>
  <c r="DC10" i="24" a="1"/>
  <c r="BO7" i="24" a="1"/>
  <c r="CG4" i="24" a="1"/>
  <c r="EB14" i="24" a="1"/>
  <c r="N2" i="24" a="1"/>
  <c r="BT12" i="24" a="1"/>
  <c r="B16" i="24" a="1"/>
  <c r="BL5" i="24" a="1"/>
  <c r="CQ6" i="24" a="1"/>
  <c r="CE3" i="24" a="1"/>
  <c r="AY12" i="24" a="1"/>
  <c r="DR20" i="24" a="1"/>
  <c r="BH4" i="24" a="1"/>
  <c r="AE4" i="24" a="1"/>
  <c r="DC22" i="24" a="1"/>
  <c r="EI13" i="24" a="1"/>
  <c r="AW11" i="24" a="1"/>
  <c r="BV6" i="24" a="1"/>
  <c r="CU18" i="24" a="1"/>
  <c r="EA17" i="24" a="1"/>
  <c r="CT7" i="24" a="1"/>
  <c r="AD9" i="24" a="1"/>
  <c r="J11" i="24" a="1"/>
  <c r="EE18" i="24" a="1"/>
  <c r="AJ17" i="24" a="1"/>
  <c r="AH22" i="24" a="1"/>
  <c r="I9" i="24" a="1"/>
  <c r="CR7" i="24" a="1"/>
  <c r="CZ12" i="24" a="1"/>
  <c r="AO8" i="24" a="1"/>
  <c r="AO25" i="24" a="1"/>
  <c r="BG29" i="24" a="1"/>
  <c r="EG3" i="24" a="1"/>
  <c r="EC3" i="24" a="1"/>
  <c r="AX20" i="24" a="1"/>
  <c r="S5" i="24" a="1"/>
  <c r="DQ21" i="24" a="1"/>
  <c r="O13" i="24" a="1"/>
  <c r="CZ8" i="24" a="1"/>
  <c r="AO14" i="24" a="1"/>
  <c r="W2" i="24" a="1"/>
  <c r="DG9" i="24" a="1"/>
  <c r="CI9" i="24" a="1"/>
  <c r="BL33" i="24" a="1"/>
  <c r="D13" i="24" a="1"/>
  <c r="DJ9" i="24" a="1"/>
  <c r="CT18" i="24" a="1"/>
  <c r="DL5" i="24" a="1"/>
  <c r="H29" i="24" a="1"/>
  <c r="AV5" i="24" a="1"/>
  <c r="DF36" i="24" a="1"/>
  <c r="N3" i="24" a="1"/>
  <c r="Z7" i="24" a="1"/>
  <c r="Z5" i="24" a="1"/>
  <c r="DY3" i="24" a="1"/>
  <c r="G26" i="24" a="1"/>
  <c r="CX15" i="24" a="1"/>
  <c r="BB33" i="24" a="1"/>
  <c r="EF14" i="24" a="1"/>
  <c r="CK3" i="24" a="1"/>
  <c r="EJ4" i="24" a="1"/>
  <c r="AY16" i="24" a="1"/>
  <c r="AU10" i="24" a="1"/>
  <c r="BB10" i="24" a="1"/>
  <c r="CR6" i="24" a="1"/>
  <c r="DD36" i="24" a="1"/>
  <c r="CC7" i="24" a="1"/>
  <c r="DQ42" i="24" a="1"/>
  <c r="BZ11" i="24" a="1"/>
  <c r="DK6" i="24" a="1"/>
  <c r="ED18" i="24" a="1"/>
  <c r="BH6" i="24" a="1"/>
  <c r="BJ44" i="24" a="1"/>
  <c r="AB40" i="24" a="1"/>
  <c r="EN22" i="24" a="1"/>
  <c r="AI2" i="24" a="1"/>
  <c r="BW24" i="24" a="1"/>
  <c r="BR21" i="24" a="1"/>
  <c r="BL21" i="24" a="1"/>
  <c r="CF35" i="24" a="1"/>
  <c r="BQ9" i="24" a="1"/>
  <c r="DQ32" i="24" a="1"/>
  <c r="EH12" i="24" a="1"/>
  <c r="V11" i="24" a="1"/>
  <c r="K29" i="24" a="1"/>
  <c r="BY14" i="24" a="1"/>
  <c r="DO5" i="24" a="1"/>
  <c r="EK4" i="24" a="1"/>
  <c r="AJ7" i="24" a="1"/>
  <c r="J30" i="24" a="1"/>
  <c r="EC25" i="24" a="1"/>
  <c r="DW7" i="24" a="1"/>
  <c r="AN23" i="24" a="1"/>
  <c r="DD7" i="24" a="1"/>
  <c r="D22" i="24" a="1"/>
  <c r="T38" i="24" a="1"/>
  <c r="ED7" i="24" a="1"/>
  <c r="B24" i="24" a="1"/>
  <c r="BB17" i="24" a="1"/>
  <c r="AP26" i="24" a="1"/>
  <c r="H8" i="24" a="1"/>
  <c r="AG4" i="24" a="1"/>
  <c r="AD18" i="24" a="1"/>
  <c r="DV9" i="24" a="1"/>
  <c r="AV15" i="24" a="1"/>
  <c r="DM22" i="24" a="1"/>
  <c r="CL6" i="24" a="1"/>
  <c r="AX13" i="24" a="1"/>
  <c r="EG19" i="24" a="1"/>
  <c r="BL14" i="24" a="1"/>
  <c r="EI3" i="24" a="1"/>
  <c r="DW24" i="24" a="1"/>
  <c r="Y5" i="24" a="1"/>
  <c r="CX2" i="24" a="1"/>
  <c r="CA11" i="24" a="1"/>
  <c r="EA29" i="24" a="1"/>
  <c r="BS3" i="24" a="1"/>
  <c r="B9" i="24" a="1"/>
  <c r="BM10" i="24" a="1"/>
  <c r="DL32" i="24" a="1"/>
  <c r="CM7" i="24" a="1"/>
  <c r="AY6" i="24" a="1"/>
  <c r="S3" i="24" a="1"/>
  <c r="BS5" i="24" a="1"/>
  <c r="AF33" i="24" a="1"/>
  <c r="G25" i="24" a="1"/>
  <c r="AV8" i="24" a="1"/>
  <c r="CE4" i="24" a="1"/>
  <c r="AG2" i="24" a="1"/>
  <c r="DJ37" i="24" a="1"/>
  <c r="CG34" i="24" a="1"/>
  <c r="Q12" i="24" a="1"/>
  <c r="EE6" i="24" a="1"/>
  <c r="AJ3" i="24" a="1"/>
  <c r="AJ12" i="24" a="1"/>
  <c r="AI8" i="24" a="1"/>
  <c r="EG27" i="24" a="1"/>
  <c r="BQ7" i="24" a="1"/>
  <c r="AH9" i="24" a="1"/>
  <c r="EA14" i="24" a="1"/>
  <c r="DJ36" i="24" a="1"/>
  <c r="AW16" i="24" a="1"/>
  <c r="BF8" i="24" a="1"/>
  <c r="AF12" i="24" a="1"/>
  <c r="CP10" i="24" a="1"/>
  <c r="DK14" i="24" a="1"/>
  <c r="CN2" i="24" a="1"/>
  <c r="DT15" i="24" a="1"/>
  <c r="DZ22" i="24" a="1"/>
  <c r="CM16" i="24" a="1"/>
  <c r="S15" i="24" a="1"/>
  <c r="CU14" i="24" a="1"/>
  <c r="DD11" i="24" a="1"/>
  <c r="Z16" i="24" a="1"/>
  <c r="DT3" i="24" a="1"/>
  <c r="CS3" i="24" a="1"/>
  <c r="CZ49" i="24" a="1"/>
  <c r="BD14" i="24" a="1"/>
  <c r="CY20" i="24" a="1"/>
  <c r="DT33" i="24" a="1"/>
  <c r="BH7" i="24" a="1"/>
  <c r="P8" i="24" a="1"/>
  <c r="DK5" i="24" a="1"/>
  <c r="W6" i="24" a="1"/>
  <c r="BF4" i="24" a="1"/>
  <c r="BQ6" i="24" a="1"/>
  <c r="EI6" i="24" a="1"/>
  <c r="BW12" i="24" a="1"/>
  <c r="DF20" i="24" a="1"/>
  <c r="DY11" i="24" a="1"/>
  <c r="CA20" i="24" a="1"/>
  <c r="DW15" i="24" a="1"/>
  <c r="ED5" i="24" a="1"/>
  <c r="CZ11" i="24" a="1"/>
  <c r="DJ14" i="24" a="1"/>
  <c r="E26" i="24" a="1"/>
  <c r="CW14" i="24" a="1"/>
  <c r="DY4" i="24" a="1"/>
  <c r="BM13" i="24" a="1"/>
  <c r="CJ17" i="24" a="1"/>
  <c r="Y9" i="24" a="1"/>
  <c r="DQ19" i="24" a="1"/>
  <c r="EJ17" i="24" a="1"/>
  <c r="CJ2" i="24" a="1"/>
  <c r="AT20" i="24" a="1"/>
  <c r="EN45" i="24" a="1"/>
  <c r="W19" i="24" a="1"/>
  <c r="EF5" i="24" a="1"/>
  <c r="DK43" i="24" a="1"/>
  <c r="DZ28" i="24" a="1"/>
  <c r="AS24" i="24" a="1"/>
  <c r="CB25" i="24" a="1"/>
  <c r="BX25" i="24" a="1"/>
  <c r="AM36" i="24" a="1"/>
  <c r="AS13" i="24" a="1"/>
  <c r="AC32" i="24" a="1"/>
  <c r="AQ18" i="24" a="1"/>
  <c r="EN4" i="24" a="1"/>
  <c r="DW3" i="24" a="1"/>
  <c r="CU7" i="24" a="1"/>
  <c r="BY27" i="24" a="1"/>
  <c r="AN16" i="24" a="1"/>
  <c r="EK31" i="24" a="1"/>
  <c r="CU2" i="24" a="1"/>
  <c r="DZ31" i="24" a="1"/>
  <c r="CU33" i="24" a="1"/>
  <c r="EL16" i="24" a="1"/>
  <c r="DE17" i="24" a="1"/>
  <c r="EH17" i="24" a="1"/>
  <c r="AX3" i="24" a="1"/>
  <c r="AV42" i="24" a="1"/>
  <c r="ED9" i="24" a="1"/>
  <c r="J18" i="24" a="1"/>
  <c r="CJ32" i="24" a="1"/>
  <c r="DS12" i="24" a="1"/>
  <c r="BY13" i="24" a="1"/>
  <c r="BM28" i="24" a="1"/>
  <c r="CH19" i="24" a="1"/>
  <c r="DP7" i="24" a="1"/>
  <c r="J51" i="24" a="1"/>
  <c r="EL5" i="24" a="1"/>
  <c r="AI21" i="24" a="1"/>
  <c r="Y24" i="24" a="1"/>
  <c r="BY16" i="24" a="1"/>
  <c r="EJ18" i="24" a="1"/>
  <c r="AO19" i="24" a="1"/>
  <c r="AR2" i="24" a="1"/>
  <c r="Q25" i="24" a="1"/>
  <c r="CC8" i="24" a="1"/>
  <c r="BT16" i="24" a="1"/>
  <c r="CF6" i="24" a="1"/>
  <c r="DW12" i="24" a="1"/>
  <c r="DH16" i="24" a="1"/>
  <c r="CJ12" i="24" a="1"/>
  <c r="W5" i="24" a="1"/>
  <c r="CS18" i="24" a="1"/>
  <c r="AE11" i="24" a="1"/>
  <c r="DR24" i="24" a="1"/>
  <c r="BK14" i="24" a="1"/>
  <c r="BU21" i="24" a="1"/>
  <c r="AX28" i="24" a="1"/>
  <c r="BQ12" i="24" a="1"/>
  <c r="CE5" i="24" a="1"/>
  <c r="AL4" i="24" a="1"/>
  <c r="DY17" i="24" a="1"/>
  <c r="CB10" i="24" a="1"/>
  <c r="CB14" i="24" a="1"/>
  <c r="J14" i="24" a="1"/>
  <c r="BA24" i="24" a="1"/>
  <c r="AD2" i="24" a="1"/>
  <c r="BF21" i="24" a="1"/>
  <c r="CG10" i="24" a="1"/>
  <c r="DE23" i="24" a="1"/>
  <c r="BY3" i="24" a="1"/>
  <c r="CF19" i="24" a="1"/>
  <c r="DP14" i="24" a="1"/>
  <c r="CK19" i="24" a="1"/>
  <c r="DP8" i="24" a="1"/>
  <c r="AE40" i="24" a="1"/>
  <c r="DE15" i="24" a="1"/>
  <c r="BV5" i="24" a="1"/>
  <c r="AL19" i="24" a="1"/>
  <c r="BQ10" i="24" a="1"/>
  <c r="K32" i="24" a="1"/>
  <c r="R5" i="24" a="1"/>
  <c r="C9" i="24" a="1"/>
  <c r="AB3" i="24" a="1"/>
  <c r="EF9" i="24" a="1"/>
  <c r="EM14" i="24" a="1"/>
  <c r="DJ47" i="24" a="1"/>
  <c r="BR7" i="24" a="1"/>
  <c r="DB18" i="24" a="1"/>
  <c r="F12" i="24" a="1"/>
  <c r="BF7" i="24" a="1"/>
  <c r="CA2" i="24" a="1"/>
  <c r="AE7" i="24" a="1"/>
  <c r="L12" i="24" a="1"/>
  <c r="DG12" i="24" a="1"/>
  <c r="AG14" i="24" a="1"/>
  <c r="X4" i="24" a="1"/>
  <c r="AS8" i="24" a="1"/>
  <c r="AG6" i="24" a="1"/>
  <c r="AE8" i="24" a="1"/>
  <c r="BT2" i="24" a="1"/>
  <c r="R22" i="24" a="1"/>
  <c r="AR9" i="24" a="1"/>
  <c r="AJ10" i="24" a="1"/>
  <c r="BA3" i="24" a="1"/>
  <c r="AJ6" i="24" a="1"/>
  <c r="AT22" i="24" a="1"/>
  <c r="BM24" i="24" a="1"/>
  <c r="Z6" i="24" a="1"/>
  <c r="DP19" i="24" a="1"/>
  <c r="CM30" i="24" a="1"/>
  <c r="S17" i="24" a="1"/>
  <c r="AX12" i="24" a="1"/>
  <c r="CG14" i="24" a="1"/>
  <c r="AQ7" i="24" a="1"/>
  <c r="DB4" i="24" a="1"/>
  <c r="DV26" i="24" a="1"/>
  <c r="CI33" i="24" a="1"/>
  <c r="DW2" i="24" a="1"/>
  <c r="W17" i="24" a="1"/>
  <c r="AC11" i="24" a="1"/>
  <c r="DN14" i="24" a="1"/>
  <c r="H14" i="24" a="1"/>
  <c r="DZ7" i="24" a="1"/>
  <c r="AK13" i="24" a="1"/>
  <c r="BJ4" i="24" a="1"/>
  <c r="B12" i="24" a="1"/>
  <c r="EA21" i="24" a="1"/>
  <c r="DA10" i="24" a="1"/>
  <c r="AI14" i="24" a="1"/>
  <c r="V6" i="24" a="1"/>
  <c r="CU4" i="24" a="1"/>
  <c r="EJ5" i="24" a="1"/>
  <c r="DN6" i="24" a="1"/>
  <c r="AB9" i="24" a="1"/>
  <c r="EL24" i="24" a="1"/>
  <c r="CU15" i="24" a="1"/>
  <c r="X9" i="24" a="1"/>
  <c r="DG3" i="24" a="1"/>
  <c r="DU32" i="24" a="1"/>
  <c r="CA23" i="24" a="1"/>
  <c r="EN41" i="24" a="1"/>
  <c r="DC25" i="24" a="1"/>
  <c r="AW5" i="24" a="1"/>
  <c r="BN32" i="24" a="1"/>
  <c r="H25" i="24" a="1"/>
  <c r="CI48" i="24" a="1"/>
  <c r="AR11" i="24" a="1"/>
  <c r="DI24" i="24" a="1"/>
  <c r="BR4" i="24" a="1"/>
  <c r="BE14" i="24" a="1"/>
  <c r="E20" i="24" a="1"/>
  <c r="Q24" i="24" a="1"/>
  <c r="AX14" i="24" a="1"/>
  <c r="AX8" i="24" a="1"/>
  <c r="CY27" i="24" a="1"/>
  <c r="AM24" i="24" a="1"/>
  <c r="DW16" i="24" a="1"/>
  <c r="I11" i="24" a="1"/>
  <c r="D48" i="24" a="1"/>
  <c r="ED29" i="24" a="1"/>
  <c r="E6" i="24" a="1"/>
  <c r="BY9" i="24" a="1"/>
  <c r="DZ3" i="24" a="1"/>
  <c r="AF5" i="24" a="1"/>
  <c r="DJ25" i="24" a="1"/>
  <c r="AC20" i="24" a="1"/>
  <c r="DD15" i="24" a="1"/>
  <c r="J19" i="24" a="1"/>
  <c r="DX5" i="24" a="1"/>
  <c r="BU12" i="24" a="1"/>
  <c r="DQ20" i="24" a="1"/>
  <c r="EG9" i="24" a="1"/>
  <c r="EK24" i="24" a="1"/>
  <c r="E25" i="24" a="1"/>
  <c r="CB11" i="24" a="1"/>
  <c r="CM18" i="24" a="1"/>
  <c r="DG5" i="24" a="1"/>
  <c r="DO19" i="24" a="1"/>
  <c r="BX31" i="24" a="1"/>
  <c r="CF32" i="24" a="1"/>
  <c r="DP16" i="24" a="1"/>
  <c r="DF27" i="24" a="1"/>
  <c r="DF6" i="24" a="1"/>
  <c r="CY8" i="24" a="1"/>
  <c r="BT17" i="24" a="1"/>
  <c r="R14" i="24" a="1"/>
  <c r="BK35" i="24" a="1"/>
  <c r="BV2" i="24" a="1"/>
  <c r="AF13" i="24" a="1"/>
  <c r="DK41" i="24" a="1"/>
  <c r="BD9" i="24" a="1"/>
  <c r="BS32" i="24" a="1"/>
  <c r="DM14" i="24" a="1"/>
  <c r="CP5" i="24" a="1"/>
  <c r="CO8" i="24" a="1"/>
  <c r="CS11" i="24" a="1"/>
  <c r="BJ17" i="24" a="1"/>
  <c r="AC15" i="24" a="1"/>
  <c r="DY40" i="24" a="1"/>
  <c r="AU5" i="24" a="1"/>
  <c r="BV14" i="24" a="1"/>
  <c r="DM4" i="24" a="1"/>
  <c r="CQ4" i="24" a="1"/>
  <c r="AA11" i="24" a="1"/>
  <c r="BE2" i="24" a="1"/>
  <c r="BT19" i="24" a="1"/>
  <c r="BL11" i="24" a="1"/>
  <c r="E12" i="24" a="1"/>
  <c r="BL10" i="24" a="1"/>
  <c r="DY13" i="24" a="1"/>
  <c r="BH29" i="24" a="1"/>
  <c r="C8" i="24" a="1"/>
  <c r="EI22" i="24" a="1"/>
  <c r="BI9" i="24" a="1"/>
  <c r="EN9" i="24" a="1"/>
  <c r="EH13" i="24" a="1"/>
  <c r="CT12" i="24" a="1"/>
  <c r="BS17" i="24" a="1"/>
  <c r="AW6" i="24" a="1"/>
  <c r="DC16" i="24" a="1"/>
  <c r="EC47" i="24" a="1"/>
  <c r="BI8" i="24" a="1"/>
  <c r="DF18" i="24" a="1"/>
  <c r="CJ27" i="24" a="1"/>
  <c r="CY10" i="24" a="1"/>
  <c r="BC4" i="24" a="1"/>
  <c r="CA9" i="24" a="1"/>
  <c r="AN35" i="24" a="1"/>
  <c r="DC3" i="24" a="1"/>
  <c r="CV6" i="24" a="1"/>
  <c r="EM5" i="24" a="1"/>
  <c r="L9" i="24" a="1"/>
  <c r="CJ11" i="24" a="1"/>
  <c r="DX2" i="24" a="1"/>
  <c r="S6" i="24" a="1"/>
  <c r="B23" i="24" a="1"/>
  <c r="M8" i="24" a="1"/>
  <c r="Z10" i="24" a="1"/>
  <c r="EE40" i="24" a="1"/>
  <c r="DD25" i="24" a="1"/>
  <c r="BI37" i="24" a="1"/>
  <c r="M12" i="24" a="1"/>
  <c r="EC8" i="24" a="1"/>
  <c r="L11" i="24" a="1"/>
  <c r="CW2" i="24" a="1"/>
  <c r="DO15" i="24" a="1"/>
  <c r="ED36" i="24" a="1"/>
  <c r="AS2" i="24" a="1"/>
  <c r="AT9" i="24" a="1"/>
  <c r="BA11" i="24" a="1"/>
  <c r="CL16" i="24" a="1"/>
  <c r="CF9" i="24" a="1"/>
  <c r="BT10" i="24" a="1"/>
  <c r="AK33" i="24" a="1"/>
  <c r="AG45" i="24" a="1"/>
  <c r="DE5" i="24" a="1"/>
  <c r="G11" i="24" a="1"/>
  <c r="AH17" i="24" a="1"/>
  <c r="AZ2" i="24" a="1"/>
  <c r="CB7" i="24" a="1"/>
  <c r="AQ19" i="24" a="1"/>
  <c r="DC2" i="24" a="1"/>
  <c r="DZ30" i="24" a="1"/>
  <c r="DC17" i="24" a="1"/>
  <c r="DT2" i="24" a="1"/>
  <c r="CC19" i="24" a="1"/>
  <c r="CM8" i="24" a="1"/>
  <c r="BX29" i="24" a="1"/>
  <c r="CT10" i="24" a="1"/>
  <c r="CV26" i="24" a="1"/>
  <c r="CU25" i="24" a="1"/>
  <c r="DB3" i="24" a="1"/>
  <c r="BB11" i="24" a="1"/>
  <c r="EE22" i="24" a="1"/>
  <c r="AB8" i="24" a="1"/>
  <c r="AB29" i="24" a="1"/>
  <c r="AP9" i="24" a="1"/>
  <c r="CW20" i="24" a="1"/>
  <c r="DL9" i="24" a="1"/>
  <c r="D24" i="24" a="1"/>
  <c r="DU8" i="24" a="1"/>
  <c r="CZ18" i="24" a="1"/>
  <c r="EE2" i="24" a="1"/>
  <c r="AN17" i="24" a="1"/>
  <c r="BT15" i="24" a="1"/>
  <c r="AT15" i="24" a="1"/>
  <c r="B2" i="24" a="1"/>
  <c r="BO16" i="24" a="1"/>
  <c r="CM39" i="24" a="1"/>
  <c r="CF25" i="24" a="1"/>
  <c r="N12" i="24" a="1"/>
  <c r="AE10" i="24" a="1"/>
  <c r="BH20" i="24" a="1"/>
  <c r="AD33" i="24" a="1"/>
  <c r="CZ4" i="24" a="1"/>
  <c r="AB24" i="24" a="1"/>
  <c r="AR3" i="24" a="1"/>
  <c r="U17" i="24" a="1"/>
  <c r="DR8" i="24" a="1"/>
  <c r="DO30" i="24" a="1"/>
  <c r="CG22" i="24" a="1"/>
  <c r="AB32" i="24" a="1"/>
  <c r="DE6" i="24" a="1"/>
  <c r="DK35" i="24" a="1"/>
  <c r="DO24" i="24" a="1"/>
  <c r="AH34" i="24" a="1"/>
  <c r="DT25" i="24" a="1"/>
  <c r="DM23" i="24" a="1"/>
  <c r="DT17" i="24" a="1"/>
  <c r="AN9" i="24" a="1"/>
  <c r="X3" i="24" a="1"/>
  <c r="BQ2" i="24" a="1"/>
  <c r="C21" i="24" a="1"/>
  <c r="DP9" i="24" a="1"/>
  <c r="DR30" i="24" a="1"/>
  <c r="DM32" i="24" a="1"/>
  <c r="CS6" i="24" a="1"/>
  <c r="CC25" i="24" a="1"/>
  <c r="AN5" i="24" a="1"/>
  <c r="BX5" i="24" a="1"/>
  <c r="AW14" i="24" a="1"/>
  <c r="U3" i="24" a="1"/>
  <c r="BM8" i="24" a="1"/>
  <c r="K27" i="24" a="1"/>
  <c r="CD20" i="24" a="1"/>
  <c r="AB11" i="24" a="1"/>
  <c r="AU19" i="24" a="1"/>
  <c r="BB15" i="24" a="1"/>
  <c r="Z37" i="24" a="1"/>
  <c r="BU2" i="24" a="1"/>
  <c r="U19" i="24" a="1"/>
  <c r="AY14" i="24" a="1"/>
  <c r="CX12" i="24" a="1"/>
  <c r="DZ17" i="24" a="1"/>
  <c r="BA13" i="24" a="1"/>
  <c r="X39" i="24" a="1"/>
  <c r="Q5" i="24" a="1"/>
  <c r="AV7" i="24" a="1"/>
  <c r="AW19" i="24" a="1"/>
  <c r="BG37" i="24" a="1"/>
  <c r="BJ23" i="24" a="1"/>
  <c r="BK2" i="24" a="1"/>
  <c r="AI3" i="24" a="1"/>
  <c r="EE9" i="24" a="1"/>
  <c r="AY13" i="24" a="1"/>
  <c r="G19" i="24" a="1"/>
  <c r="DU11" i="24" a="1"/>
  <c r="BD8" i="24" a="1"/>
  <c r="AF20" i="24" a="1"/>
  <c r="T12" i="24" a="1"/>
  <c r="U9" i="24" a="1"/>
  <c r="DY14" i="24" a="1"/>
  <c r="G12" i="24" a="1"/>
  <c r="AU6" i="24" a="1"/>
  <c r="AX40" i="24" a="1"/>
  <c r="AV14" i="24" a="1"/>
  <c r="CS8" i="24" a="1"/>
  <c r="G3" i="24" a="1"/>
  <c r="DI10" i="24" a="1"/>
  <c r="D6" i="24" a="1"/>
  <c r="G5" i="24" a="1"/>
  <c r="CX35" i="24" a="1"/>
  <c r="DQ7" i="24" a="1"/>
  <c r="CG2" i="24" a="1"/>
  <c r="D2" i="24" a="1"/>
  <c r="DJ6" i="24" a="1"/>
  <c r="BV4" i="24" a="1"/>
  <c r="AP4" i="24" a="1"/>
  <c r="DD2" i="24" a="1"/>
  <c r="BH11" i="24" a="1"/>
  <c r="R3" i="24" a="1"/>
  <c r="CK17" i="24" a="1"/>
  <c r="CL25" i="24" a="1"/>
  <c r="DI14" i="24" a="1"/>
  <c r="DZ4" i="24" a="1"/>
  <c r="DA33" i="24" a="1"/>
  <c r="AA22" i="24" a="1"/>
  <c r="BU14" i="24" a="1"/>
  <c r="AY3" i="24" a="1"/>
  <c r="EN19" i="24" a="1"/>
  <c r="AA31" i="24" a="1"/>
  <c r="BD5" i="24" a="1"/>
  <c r="DS27" i="24" a="1"/>
  <c r="DB15" i="24" a="1"/>
  <c r="BH15" i="24" a="1"/>
  <c r="AY7" i="24" a="1"/>
  <c r="B22" i="24" a="1"/>
  <c r="BR22" i="24" a="1"/>
  <c r="AF11" i="24" a="1"/>
  <c r="DL7" i="24" a="1"/>
  <c r="BN10" i="24" a="1"/>
  <c r="E10" i="24" a="1"/>
  <c r="C10" i="24" a="1"/>
  <c r="BA18" i="24" a="1"/>
  <c r="DM2" i="24" a="1"/>
  <c r="CL5" i="24" a="1"/>
  <c r="BC12" i="24" a="1"/>
  <c r="CX11" i="24" a="1"/>
  <c r="DF43" i="24" a="1"/>
  <c r="AR15" i="24" a="1"/>
  <c r="BP19" i="24" a="1"/>
  <c r="BY25" i="24" a="1"/>
  <c r="AN20" i="24" a="1"/>
  <c r="AH12" i="24" a="1"/>
  <c r="BU28" i="24" a="1"/>
  <c r="DM41" i="24" a="1"/>
  <c r="CZ14" i="24" a="1"/>
  <c r="DX18" i="24" a="1"/>
  <c r="EI25" i="24" a="1"/>
  <c r="CK13" i="24" a="1"/>
  <c r="E16" i="24" a="1"/>
  <c r="CM12" i="24" a="1"/>
  <c r="AP12" i="24" a="1"/>
  <c r="CD9" i="24" a="1"/>
  <c r="AA20" i="24" a="1"/>
  <c r="M21" i="24" a="1"/>
  <c r="AO35" i="24" a="1"/>
  <c r="CY11" i="24" a="1"/>
  <c r="DH7" i="24" a="1"/>
  <c r="AX4" i="24" a="1"/>
  <c r="AK3" i="24" a="1"/>
  <c r="DV6" i="24" a="1"/>
  <c r="BU9" i="24" a="1"/>
  <c r="BT33" i="24" a="1"/>
  <c r="CD15" i="24" a="1"/>
  <c r="AT18" i="24" a="1"/>
  <c r="BY12" i="24" a="1"/>
  <c r="CM17" i="24" a="1"/>
  <c r="DA7" i="24" a="1"/>
  <c r="AQ48" i="24" a="1"/>
  <c r="DS25" i="24" a="1"/>
  <c r="C5" i="24" a="1"/>
  <c r="DZ11" i="24" a="1"/>
  <c r="D7" i="24" a="1"/>
  <c r="AE17" i="24" a="1"/>
  <c r="BH8" i="24" a="1"/>
  <c r="V19" i="24" a="1"/>
  <c r="BX18" i="24" a="1"/>
  <c r="EG5" i="24" a="1"/>
  <c r="B3" i="24" a="1"/>
  <c r="M2" i="24" a="1"/>
  <c r="H20" i="24" a="1"/>
  <c r="H21" i="24" a="1"/>
  <c r="CU10" i="24" a="1"/>
  <c r="BX4" i="24" a="1"/>
  <c r="EM3" i="24" a="1"/>
  <c r="CF13" i="24" a="1"/>
  <c r="DT14" i="24" a="1"/>
  <c r="BQ16" i="24" a="1"/>
  <c r="CA8" i="24" a="1"/>
  <c r="L18" i="24" a="1"/>
  <c r="DX16" i="24" a="1"/>
  <c r="AZ9" i="24" a="1"/>
  <c r="BN3" i="24" a="1"/>
  <c r="DL11" i="24" a="1"/>
  <c r="CC2" i="24" a="1"/>
  <c r="AR6" i="24" a="1"/>
  <c r="BI13" i="24" a="1"/>
  <c r="BA14" i="24" a="1"/>
  <c r="V3" i="24" a="1"/>
  <c r="AE19" i="24" a="1"/>
  <c r="EM2" i="24" a="1"/>
  <c r="AL13" i="24" a="1"/>
  <c r="DY10" i="24" a="1"/>
  <c r="CE17" i="24" a="1"/>
  <c r="CD13" i="24" a="1"/>
  <c r="AL18" i="24" a="1"/>
  <c r="EI15" i="24" a="1"/>
  <c r="DB13" i="24" a="1"/>
  <c r="CK9" i="24" a="1"/>
  <c r="EH28" i="24" a="1"/>
  <c r="EN24" i="24" a="1"/>
  <c r="CE8" i="24" a="1"/>
  <c r="AB13" i="24" a="1"/>
  <c r="CV21" i="24" a="1"/>
  <c r="AO23" i="24" a="1"/>
  <c r="CN3" i="24" a="1"/>
  <c r="AX31" i="24" a="1"/>
  <c r="DK15" i="24" a="1"/>
  <c r="DW11" i="24" a="1"/>
  <c r="BY26" i="24" a="1"/>
  <c r="CD3" i="24" a="1"/>
  <c r="DK9" i="24" a="1"/>
  <c r="AL8" i="24" a="1"/>
  <c r="CZ19" i="24" a="1"/>
  <c r="DO9" i="24" a="1"/>
  <c r="CO19" i="24" a="1"/>
  <c r="AU27" i="24" a="1"/>
  <c r="I25" i="24" a="1"/>
  <c r="Q4" i="24" a="1"/>
  <c r="H2" i="24" a="1"/>
  <c r="F7" i="24" a="1"/>
  <c r="DA8" i="24" a="1"/>
  <c r="BW13" i="24" a="1"/>
  <c r="CN6" i="24" a="1"/>
  <c r="EB38" i="24" a="1"/>
  <c r="AC34" i="24" a="1"/>
  <c r="BQ8" i="24" a="1"/>
  <c r="DZ15" i="24" a="1"/>
  <c r="AU13" i="24" a="1"/>
  <c r="BE25" i="24" a="1"/>
  <c r="DV7" i="24" a="1"/>
  <c r="AZ13" i="24" a="1"/>
  <c r="CO6" i="24" a="1"/>
  <c r="BV25" i="24" a="1"/>
  <c r="AM2" i="24" a="1"/>
  <c r="EE8" i="24" a="1"/>
  <c r="AL20" i="24" a="1"/>
  <c r="DK20" i="24" a="1"/>
  <c r="Q20" i="24" a="1"/>
  <c r="Y10" i="24" a="1"/>
  <c r="G21" i="24" a="1"/>
  <c r="BW5" i="24" a="1"/>
  <c r="DK13" i="24" a="1"/>
  <c r="DA2" i="24" a="1"/>
  <c r="DM10" i="24" a="1"/>
  <c r="AT10" i="24" a="1"/>
  <c r="AX15" i="24" a="1"/>
  <c r="CH22" i="24" a="1"/>
  <c r="EH6" i="24" a="1"/>
  <c r="BA2" i="24" a="1"/>
  <c r="DN27" i="24" a="1"/>
  <c r="EJ6" i="24" a="1"/>
  <c r="AE34" i="24" a="1"/>
  <c r="T33" i="24" a="1"/>
  <c r="K14" i="24" a="1"/>
  <c r="BA23" i="24" a="1"/>
  <c r="B19" i="24" a="1"/>
  <c r="DL12" i="24" a="1"/>
  <c r="Y39" i="24" a="1"/>
  <c r="DK3" i="24" a="1"/>
  <c r="DJ24" i="24" a="1"/>
  <c r="CX22" i="24" a="1"/>
  <c r="P16" i="24" a="1"/>
  <c r="EC14" i="24" a="1"/>
  <c r="G4" i="24" a="1"/>
  <c r="BH5" i="24" a="1"/>
  <c r="CX4" i="24" a="1"/>
  <c r="DV8" i="24" a="1"/>
  <c r="AN10" i="24" a="1"/>
  <c r="W29" i="24" a="1"/>
  <c r="CE33" i="24" a="1"/>
  <c r="AM14" i="24" a="1"/>
  <c r="BY23" i="24" a="1"/>
  <c r="BQ32" i="24" a="1"/>
  <c r="EF37" i="24" a="1"/>
  <c r="J3" i="24" a="1"/>
  <c r="CH9" i="24" a="1"/>
  <c r="CP28" i="24" a="1"/>
  <c r="CA15" i="24" a="1"/>
  <c r="CF3" i="24" a="1"/>
  <c r="AG24" i="24" a="1"/>
  <c r="EK7" i="24" a="1"/>
  <c r="CB5" i="24" a="1"/>
  <c r="CZ35" i="24" a="1"/>
  <c r="R12" i="24" a="1"/>
  <c r="CQ7" i="24" a="1"/>
  <c r="CI13" i="24" a="1"/>
  <c r="DY5" i="24" a="1"/>
  <c r="AA6" i="24" a="1"/>
  <c r="R11" i="24" a="1"/>
  <c r="EK15" i="24" a="1"/>
  <c r="DT7" i="24" a="1"/>
  <c r="W8" i="24" a="1"/>
  <c r="AR13" i="24" a="1"/>
  <c r="BZ5" i="24" a="1"/>
  <c r="CM5" i="24" a="1"/>
  <c r="EN11" i="24" a="1"/>
  <c r="DM5" i="24" a="1"/>
  <c r="Z4" i="24" a="1"/>
  <c r="BM9" i="24" a="1"/>
  <c r="BX6" i="24" a="1"/>
  <c r="AR7" i="24" a="1"/>
  <c r="BK5" i="24" a="1"/>
  <c r="BF19" i="24" a="1"/>
  <c r="O12" i="24" a="1"/>
  <c r="CY6" i="24" a="1"/>
  <c r="N16" i="24" a="1"/>
  <c r="BP5" i="24" a="1"/>
  <c r="AG13" i="24" a="1"/>
  <c r="BO18" i="24" a="1"/>
  <c r="CK16" i="24" a="1"/>
  <c r="AT3" i="24" a="1"/>
  <c r="BO4" i="24" a="1"/>
  <c r="AI4" i="24" a="1"/>
  <c r="EA9" i="24" a="1"/>
  <c r="EM8" i="24" a="1"/>
  <c r="CK7" i="24" a="1"/>
  <c r="CU22" i="24" a="1"/>
  <c r="BE4" i="24" a="1"/>
  <c r="AG16" i="24" a="1"/>
  <c r="CA17" i="24" a="1"/>
  <c r="AC2" i="24" a="1"/>
  <c r="CV13" i="24" a="1"/>
  <c r="AC40" i="24" a="1"/>
  <c r="CP8" i="24" a="1"/>
  <c r="DQ8" i="24" a="1"/>
  <c r="CL3" i="24" a="1"/>
  <c r="DO18" i="24" a="1"/>
  <c r="DJ10" i="24" a="1"/>
  <c r="EC32" i="24" a="1"/>
  <c r="BO24" i="24" a="1"/>
  <c r="DQ2" i="24" a="1"/>
  <c r="CV25" i="24" a="1"/>
  <c r="CO7" i="24" a="1"/>
  <c r="EE13" i="24" a="1"/>
  <c r="EG7" i="24" a="1"/>
  <c r="DF8" i="24" a="1"/>
  <c r="C3" i="24" a="1"/>
  <c r="K19" i="24" a="1"/>
  <c r="CE16" i="24" a="1"/>
  <c r="AG12" i="24" a="1"/>
  <c r="CL7" i="24" a="1"/>
  <c r="CZ9" i="24" a="1"/>
  <c r="EF20" i="24" a="1"/>
  <c r="DS3" i="24" a="1"/>
  <c r="DX14" i="24" a="1"/>
  <c r="EE7" i="24" a="1"/>
  <c r="BN4" i="24" a="1"/>
  <c r="BK49" i="24" a="1"/>
  <c r="AE45" i="24" a="1"/>
  <c r="F23" i="24" a="1"/>
  <c r="M15" i="24" a="1"/>
  <c r="J15" i="24" a="1"/>
  <c r="BW4" i="24" a="1"/>
  <c r="K28" i="24" a="1"/>
  <c r="AV24" i="24" a="1"/>
  <c r="AE35" i="24" a="1"/>
  <c r="CO13" i="24" a="1"/>
  <c r="CM20" i="24" a="1"/>
  <c r="BC3" i="24" a="1"/>
  <c r="BN22" i="24" a="1"/>
  <c r="CR3" i="24" a="1"/>
  <c r="DK8" i="24" a="1"/>
  <c r="CC39" i="24" a="1"/>
  <c r="CH27" i="24" a="1"/>
  <c r="AI11" i="24" a="1"/>
  <c r="EL9" i="24" a="1"/>
  <c r="AJ2" i="24" a="1"/>
  <c r="EC2" i="24" a="1"/>
  <c r="EL3" i="24" a="1"/>
  <c r="K4" i="24" a="1"/>
  <c r="CK35" i="24" a="1"/>
  <c r="EB6" i="24" a="1"/>
  <c r="W9" i="24" a="1"/>
  <c r="DN18" i="24" a="1"/>
  <c r="DF5" i="24" a="1"/>
  <c r="AW13" i="24" a="1"/>
  <c r="AV12" i="24" a="1"/>
  <c r="DC33" i="24" a="1"/>
  <c r="CV5" i="24" a="1"/>
  <c r="CC4" i="24" a="1"/>
  <c r="DL10" i="24" a="1"/>
  <c r="DJ21" i="24" a="1"/>
  <c r="S16" i="24" a="1"/>
  <c r="EN8" i="24" a="1"/>
  <c r="DF4" i="24" a="1"/>
  <c r="BB13" i="24" a="1"/>
  <c r="BF34" i="24" a="1"/>
  <c r="DN2" i="24" a="1"/>
  <c r="M5" i="24" a="1"/>
  <c r="U40" i="24" a="1"/>
  <c r="DM15" i="24" a="1"/>
  <c r="CQ17" i="24" a="1"/>
  <c r="S7" i="24" a="1"/>
  <c r="AW4" i="24" a="1"/>
  <c r="T2" i="24" a="1"/>
  <c r="CC43" i="24" a="1"/>
  <c r="BK17" i="24" a="1"/>
  <c r="CA16" i="24" a="1"/>
  <c r="BS11" i="24" a="1"/>
  <c r="AR4" i="24" a="1"/>
  <c r="H3" i="24" a="1"/>
  <c r="BL41" i="24" a="1"/>
  <c r="EC17" i="24" a="1"/>
  <c r="DC5" i="24" a="1"/>
  <c r="AF3" i="24" a="1"/>
  <c r="BV21" i="24" a="1"/>
  <c r="BQ27" i="24" a="1"/>
  <c r="DS7" i="24" a="1"/>
  <c r="AM5" i="24" a="1"/>
  <c r="DV3" i="24" a="1"/>
  <c r="AL2" i="24" a="1"/>
  <c r="DZ25" i="24" a="1"/>
  <c r="AG11" i="24" a="1"/>
  <c r="EH27" i="24" a="1"/>
  <c r="EB22" i="24" a="1"/>
  <c r="AD38" i="24" a="1"/>
  <c r="DU4" i="24" a="1"/>
  <c r="AT6" i="24" a="1"/>
  <c r="DY12" i="24" a="1"/>
  <c r="BS10" i="24" a="1"/>
  <c r="T14" i="24" a="1"/>
  <c r="X2" i="24" a="1"/>
  <c r="EF12" i="24" a="1"/>
  <c r="AQ5" i="24" a="1"/>
  <c r="BY19" i="24" a="1"/>
  <c r="EH7" i="24" a="1"/>
  <c r="BJ21" i="24" a="1"/>
  <c r="AV2" i="24" a="1"/>
  <c r="DT4" i="24" a="1"/>
  <c r="EB28" i="24" a="1"/>
  <c r="BO12" i="24" a="1"/>
  <c r="BJ8" i="24" a="1"/>
  <c r="BS4" i="24" a="1"/>
  <c r="CU6" i="24" a="1"/>
  <c r="DE11" i="24" a="1"/>
  <c r="EG11" i="24" a="1"/>
  <c r="EL18" i="24" a="1"/>
  <c r="CI4" i="24" a="1"/>
  <c r="AL12" i="24" a="1"/>
  <c r="BT3" i="24" a="1"/>
  <c r="CQ13" i="24" a="1"/>
  <c r="BR20" i="24" a="1"/>
  <c r="N10" i="24" a="1"/>
  <c r="DU26" i="24" a="1"/>
  <c r="CT3" i="24" a="1"/>
  <c r="EN7" i="24" a="1"/>
  <c r="V16" i="24" a="1"/>
  <c r="P28" i="24" a="1"/>
  <c r="BU4" i="24" a="1"/>
  <c r="AS15" i="24" a="1"/>
  <c r="CJ6" i="24" a="1"/>
  <c r="N11" i="24" a="1"/>
  <c r="AG7" i="24" a="1"/>
  <c r="ED17" i="24" a="1"/>
  <c r="BQ36" i="24" a="1"/>
  <c r="BE11" i="24" a="1"/>
  <c r="DI41" i="24" a="1"/>
  <c r="CN5" i="24" a="1"/>
  <c r="CJ14" i="24" a="1"/>
  <c r="CL27" i="24" a="1"/>
  <c r="BU16" i="24" a="1"/>
  <c r="S23" i="24" a="1"/>
  <c r="AJ20" i="24" a="1"/>
  <c r="DA9" i="24" a="1"/>
  <c r="CW16" i="24" a="1"/>
  <c r="BE5" i="24" a="1"/>
  <c r="DG8" i="24" a="1"/>
  <c r="BW8" i="24" a="1"/>
  <c r="CI22" i="24" a="1"/>
  <c r="AC7" i="24" a="1"/>
  <c r="DD19" i="24" a="1"/>
  <c r="DY30" i="24" a="1"/>
  <c r="AD5" i="24" a="1"/>
  <c r="BD23" i="24" a="1"/>
  <c r="DL17" i="24" a="1"/>
  <c r="BQ17" i="24" a="1"/>
  <c r="BS12" i="24" a="1"/>
  <c r="R4" i="24" a="1"/>
  <c r="EF15" i="24" a="1"/>
  <c r="CS17" i="24" a="1"/>
  <c r="CR12" i="24" a="1"/>
  <c r="BA7" i="24" a="1"/>
  <c r="N6" i="24" a="1"/>
  <c r="DL3" i="24" a="1"/>
  <c r="AA34" i="24" a="1"/>
  <c r="AF48" i="24" a="1"/>
  <c r="BK13" i="24" a="1"/>
  <c r="CL14" i="24" a="1"/>
  <c r="AK6" i="24" a="1"/>
  <c r="CI2" i="24" a="1"/>
  <c r="DA4" i="24" a="1"/>
  <c r="BR12" i="24" a="1"/>
  <c r="DI2" i="24" a="1"/>
  <c r="S11" i="24" a="1"/>
  <c r="CA4" i="24" a="1"/>
  <c r="BO14" i="24" a="1"/>
  <c r="AF17" i="24" a="1"/>
  <c r="EI4" i="24" a="1"/>
  <c r="Z12" i="24" a="1"/>
  <c r="EN5" i="24" a="1"/>
  <c r="BD12" i="24" a="1"/>
  <c r="I19" i="24" a="1"/>
  <c r="BN8" i="24" a="1"/>
  <c r="CN4" i="24" a="1"/>
  <c r="BG15" i="24" a="1"/>
  <c r="DK26" i="24" a="1"/>
  <c r="H11" i="24" a="1"/>
  <c r="X10" i="24" a="1"/>
  <c r="BE12" i="24" a="1"/>
  <c r="M4" i="24" a="1"/>
  <c r="AN8" i="24" a="1"/>
  <c r="L6" i="24" a="1"/>
  <c r="CG17" i="24" a="1"/>
  <c r="Q11" i="24" a="1"/>
  <c r="BB20" i="24" a="1"/>
  <c r="H28" i="24" a="1"/>
  <c r="CG5" i="24" a="1"/>
  <c r="CW8" i="24" a="1"/>
  <c r="G14" i="24" a="1"/>
  <c r="I5" i="24" a="1"/>
  <c r="DQ37" i="24" a="1"/>
  <c r="CY22" i="24" a="1"/>
  <c r="DJ27" i="24" a="1"/>
  <c r="I7" i="24" a="1"/>
  <c r="AI12" i="24" a="1"/>
  <c r="AP22" i="24" a="1"/>
  <c r="BG30" i="24" a="1"/>
  <c r="BJ33" i="24" a="1"/>
  <c r="AA4" i="24" a="1"/>
  <c r="CN12" i="24" a="1"/>
  <c r="DF7" i="24" a="1"/>
  <c r="BL24" i="24" a="1"/>
  <c r="K6" i="24" a="1"/>
  <c r="DM11" i="24" a="1"/>
  <c r="BX15" i="24" a="1"/>
  <c r="BW2" i="24" a="1"/>
  <c r="AU11" i="24" a="1"/>
  <c r="DF16" i="24" a="1"/>
  <c r="CL12" i="24" a="1"/>
  <c r="DE8" i="24" a="1"/>
  <c r="AW10" i="24" a="1"/>
  <c r="EH22" i="24" a="1"/>
  <c r="CO38" i="24" a="1"/>
  <c r="BY21" i="24" a="1"/>
  <c r="EK10" i="24" a="1"/>
  <c r="DF12" i="24" a="1"/>
  <c r="Q21" i="24" a="1"/>
  <c r="CI3" i="24" a="1"/>
  <c r="EH3" i="24" a="1"/>
  <c r="DJ16" i="24" a="1"/>
  <c r="BX16" i="24" a="1"/>
  <c r="AN14" i="24" a="1"/>
  <c r="O24" i="24" a="1"/>
  <c r="N5" i="24" a="1"/>
  <c r="BY4" i="24" a="1"/>
  <c r="AT29" i="24" a="1"/>
  <c r="BU3" i="24" a="1"/>
  <c r="DF3" i="24" a="1"/>
  <c r="AQ34" i="24" a="1"/>
  <c r="EN3" i="24" a="1"/>
  <c r="DY39" i="24" a="1"/>
  <c r="AW26" i="24" a="1"/>
  <c r="DR25" i="24" a="1"/>
  <c r="AO9" i="24" a="1"/>
  <c r="EC10" i="24" a="1"/>
  <c r="BO10" i="24" a="1"/>
  <c r="CG8" i="24" a="1"/>
  <c r="H12" i="24" a="1"/>
  <c r="DQ15" i="24" a="1"/>
  <c r="BD16" i="24" a="1"/>
  <c r="BS28" i="24" a="1"/>
  <c r="EC21" i="24" a="1"/>
  <c r="EB3" i="24" a="1"/>
  <c r="DZ19" i="24" a="1"/>
  <c r="CE21" i="24" a="1"/>
  <c r="K21" i="24" a="1"/>
  <c r="H5" i="24" a="1"/>
  <c r="BN2" i="24" a="1"/>
  <c r="DN30" i="24" a="1"/>
  <c r="CH24" i="24" a="1"/>
  <c r="AO5" i="24" a="1"/>
  <c r="BC6" i="24" a="1"/>
  <c r="P9" i="24" a="1"/>
  <c r="EF8" i="24" a="1"/>
  <c r="CX8" i="24" a="1"/>
  <c r="G7" i="24" a="1"/>
  <c r="CB9" i="24" a="1"/>
  <c r="CQ14" i="24" a="1"/>
  <c r="T16" i="24" a="1"/>
  <c r="DY20" i="24" a="1"/>
  <c r="AK14" i="24" a="1"/>
  <c r="CC11" i="24" a="1"/>
  <c r="BD7" i="24" a="1"/>
  <c r="BP3" i="24" a="1"/>
  <c r="W10" i="24" a="1"/>
  <c r="U12" i="24" a="1"/>
  <c r="AY30" i="24" a="1"/>
  <c r="AI24" i="24" a="1"/>
  <c r="CT4" i="24" a="1"/>
  <c r="CX17" i="24" a="1"/>
  <c r="DB8" i="24" a="1"/>
  <c r="AI7" i="24" a="1"/>
  <c r="EJ14" i="24" a="1"/>
  <c r="S8" i="24" a="1"/>
  <c r="CQ22" i="24" a="1"/>
  <c r="Y11" i="24" a="1"/>
  <c r="CM27" i="24" a="1"/>
  <c r="DN3" i="24" a="1"/>
  <c r="AB19" i="24" a="1"/>
  <c r="BW16" i="24" a="1"/>
  <c r="X14" i="24" a="1"/>
  <c r="BQ15" i="24" a="1"/>
  <c r="CJ18" i="24" a="1"/>
  <c r="AY18" i="24" a="1"/>
  <c r="B4" i="24" a="1"/>
  <c r="CM6" i="24" a="1"/>
  <c r="BC28" i="24" a="1"/>
  <c r="BC15" i="24" a="1"/>
  <c r="CH2" i="24" a="1"/>
  <c r="DS4" i="24" a="1"/>
  <c r="AY5" i="24" a="1"/>
  <c r="DI38" i="24" a="1"/>
  <c r="BA21" i="24" a="1"/>
  <c r="AI6" i="24" a="1"/>
  <c r="BH21" i="24" a="1"/>
  <c r="AQ10" i="24" a="1"/>
  <c r="AB27" i="24" a="1"/>
  <c r="BX3" i="24" a="1"/>
  <c r="F8" i="24" a="1"/>
  <c r="DQ10" i="24" a="1"/>
  <c r="BI32" i="24" a="1"/>
  <c r="CJ24" i="24" a="1"/>
  <c r="AM23" i="24" a="1"/>
  <c r="CV10" i="24" a="1"/>
  <c r="BA30" i="24" a="1"/>
  <c r="CV12" i="24" a="1"/>
  <c r="DP5" i="24" a="1"/>
  <c r="BL13" i="24" a="1"/>
  <c r="BZ2" i="24" a="1"/>
  <c r="CX3" i="24" a="1"/>
  <c r="CA30" i="24" a="1"/>
  <c r="S12" i="24" a="1"/>
  <c r="DN4" i="24" a="1"/>
  <c r="BY17" i="24" a="1"/>
  <c r="CA43" i="24" a="1"/>
  <c r="U32" i="24" a="1"/>
  <c r="DI44" i="24" a="1"/>
  <c r="BS44" i="24" a="1"/>
  <c r="AE33" i="24" a="1"/>
  <c r="R16" i="24" a="1"/>
  <c r="DN5" i="24" a="1"/>
  <c r="AV27" i="24" a="1"/>
  <c r="Z21" i="24" a="1"/>
  <c r="CE12" i="24" a="1"/>
  <c r="BR6" i="24" a="1"/>
  <c r="DZ12" i="24" a="1"/>
  <c r="EK14" i="24" a="1"/>
  <c r="BK25" i="24" a="1"/>
  <c r="AD28" i="24" a="1"/>
  <c r="DJ35" i="24" a="1"/>
  <c r="AX37" i="24" a="1"/>
  <c r="EL28" i="24" a="1"/>
  <c r="DX28" i="24" a="1"/>
  <c r="BW19" i="24" a="1"/>
  <c r="AA8" i="24" a="1"/>
  <c r="DY19" i="24" a="1"/>
  <c r="BN5" i="24" a="1"/>
  <c r="AT5" i="24" a="1"/>
  <c r="BF5" i="24" a="1"/>
  <c r="CP18" i="24" a="1"/>
  <c r="DY15" i="24" a="1"/>
  <c r="BB9" i="24" a="1"/>
  <c r="EB27" i="24" a="1"/>
  <c r="CY2" i="24" a="1"/>
  <c r="CR15" i="24" a="1"/>
  <c r="EJ16" i="24" a="1"/>
  <c r="BG38" i="24" a="1"/>
  <c r="BI23" i="24" a="1"/>
  <c r="EM32" i="24" a="1"/>
  <c r="EI28" i="24" a="1"/>
  <c r="AO3" i="24" a="1"/>
  <c r="AW12" i="24" a="1"/>
  <c r="AC8" i="24" a="1"/>
  <c r="AP17" i="24" a="1"/>
  <c r="BP6" i="24" a="1"/>
  <c r="EJ10" i="24" a="1"/>
  <c r="F21" i="24" a="1"/>
  <c r="V13" i="24" a="1"/>
  <c r="BI7" i="24" a="1"/>
  <c r="AP7" i="24" a="1"/>
  <c r="EM35" i="24" a="1"/>
  <c r="CY35" i="24" a="1"/>
  <c r="AP25" i="24" a="1"/>
  <c r="AA16" i="24" a="1"/>
  <c r="DG6" i="24" a="1"/>
  <c r="AY8" i="24" a="1"/>
  <c r="BF20" i="24" a="1"/>
  <c r="BJ11" i="24" a="1"/>
  <c r="DX20" i="24" a="1"/>
  <c r="C7" i="24" a="1"/>
  <c r="CD6" i="24" a="1"/>
  <c r="DD17" i="24" a="1"/>
  <c r="V8" i="24" a="1"/>
  <c r="AA5" i="24" a="1"/>
  <c r="R9" i="24" a="1"/>
  <c r="AH18" i="24" a="1"/>
  <c r="CS4" i="24" a="1"/>
  <c r="DB17" i="24" a="1"/>
  <c r="BS35" i="24" a="1"/>
  <c r="BT13" i="24" a="1"/>
  <c r="BH2" i="24" a="1"/>
  <c r="O11" i="24" a="1"/>
  <c r="AD13" i="24" a="1"/>
  <c r="EN16" i="24" a="1"/>
  <c r="BE20" i="24" a="1"/>
  <c r="N21" i="24" a="1"/>
  <c r="CZ5" i="24" a="1"/>
  <c r="DJ15" i="24" a="1"/>
  <c r="AB26" i="24" a="1"/>
  <c r="EN2" i="24" a="1"/>
  <c r="DB20" i="24" a="1"/>
  <c r="DB11" i="24" a="1"/>
  <c r="BZ15" i="24" a="1"/>
  <c r="E11" i="24" a="1"/>
  <c r="DN16" i="24" a="1"/>
  <c r="CW19" i="24" a="1"/>
  <c r="CM3" i="24" a="1"/>
  <c r="AE26" i="24" a="1"/>
  <c r="DI3" i="24" a="1"/>
  <c r="BM3" i="24" a="1"/>
  <c r="AX16" i="24" a="1"/>
  <c r="Y44" i="24" a="1"/>
  <c r="BH45" i="24" a="1"/>
  <c r="CP27" i="24" a="1"/>
  <c r="CE22" i="24" a="1"/>
  <c r="BU6" i="24" a="1"/>
  <c r="AF16" i="24" a="1"/>
  <c r="EH10" i="24" a="1"/>
  <c r="AU17" i="24" a="1"/>
  <c r="K9" i="24" a="1"/>
  <c r="DF22" i="24" a="1"/>
  <c r="AF6" i="24" a="1"/>
  <c r="EN14" i="24" a="1"/>
  <c r="CR10" i="24" a="1"/>
  <c r="K13" i="24" a="1"/>
  <c r="DY28" i="24" a="1"/>
  <c r="BO5" i="24" a="1"/>
  <c r="P2" i="24" a="1"/>
  <c r="AG15" i="24" a="1"/>
  <c r="BU27" i="24" a="1"/>
  <c r="EA11" i="24" a="1"/>
  <c r="CO15" i="24" a="1"/>
  <c r="CH12" i="24" a="1"/>
  <c r="BG17" i="24" a="1"/>
  <c r="CY4" i="24" a="1"/>
  <c r="K8" i="24" a="1"/>
  <c r="DH3" i="24" a="1"/>
  <c r="BP2" i="24" a="1"/>
  <c r="CK23" i="24" a="1"/>
  <c r="BE22" i="24" a="1"/>
  <c r="C14" i="24" a="1"/>
  <c r="BN6" i="24" a="1"/>
  <c r="AJ8" i="24" a="1"/>
  <c r="EL20" i="24" a="1"/>
  <c r="BB3" i="24" a="1"/>
  <c r="H30" i="24" a="1"/>
  <c r="BN15" i="24" a="1"/>
  <c r="CX13" i="24" a="1"/>
  <c r="DG11" i="24" a="1"/>
  <c r="T18" i="24" a="1"/>
  <c r="BR16" i="24" a="1"/>
  <c r="F4" i="24" a="1"/>
  <c r="EC39" i="24" a="1"/>
  <c r="DS6" i="24" a="1"/>
  <c r="DW22" i="24" a="1"/>
  <c r="U13" i="24" a="1"/>
  <c r="CR8" i="24" a="1"/>
  <c r="BP8" i="24" a="1"/>
  <c r="DA11" i="24" a="1"/>
  <c r="BZ3" i="24" a="1"/>
  <c r="AO7" i="24" a="1"/>
  <c r="DH36" i="24" a="1"/>
  <c r="CF21" i="24" a="1"/>
  <c r="EH15" i="24" a="1"/>
  <c r="DL6" i="24" a="1"/>
  <c r="CX23" i="24" a="1"/>
  <c r="AJ4" i="24" a="1"/>
  <c r="BS6" i="24" a="1"/>
  <c r="DP20" i="24" a="1"/>
  <c r="D5" i="24" a="1"/>
  <c r="CW3" i="24" a="1"/>
  <c r="DW31" i="24" a="1"/>
  <c r="CP20" i="24" a="1"/>
  <c r="CJ8" i="24" a="1"/>
  <c r="AN32" i="24" a="1"/>
  <c r="DX21" i="24" a="1"/>
  <c r="CY12" i="24" a="1"/>
  <c r="BQ18" i="24" a="1"/>
  <c r="AR31" i="24" a="1"/>
  <c r="K17" i="24" a="1"/>
  <c r="V15" i="24" a="1"/>
  <c r="CM2" i="24" a="1"/>
  <c r="EC5" i="24" a="1"/>
  <c r="J9" i="24" a="1"/>
  <c r="DV16" i="24" a="1"/>
  <c r="DX6" i="24" a="1"/>
  <c r="CG13" i="24" a="1"/>
  <c r="CI10" i="24" a="1"/>
  <c r="AF7" i="24" a="1"/>
  <c r="I18" i="24" a="1"/>
  <c r="AJ15" i="24" a="1"/>
  <c r="CT8" i="24" a="1"/>
  <c r="EK22" i="24" a="1"/>
  <c r="AO22" i="24" a="1"/>
  <c r="T15" i="24" a="1"/>
  <c r="DM3" i="24" a="1"/>
  <c r="CZ34" i="24" a="1"/>
  <c r="AZ35" i="24" a="1"/>
  <c r="DW28" i="24" a="1"/>
  <c r="BW20" i="24" a="1"/>
  <c r="BG19" i="24" a="1"/>
  <c r="BW3" i="24" a="1"/>
  <c r="Q16" i="24" a="1"/>
  <c r="BC7" i="24" a="1"/>
  <c r="AC3" i="24" a="1"/>
  <c r="DL14" i="24" a="1"/>
  <c r="DO6" i="24" a="1"/>
  <c r="DQ24" i="24" a="1"/>
  <c r="AH38" i="24" a="1"/>
  <c r="AK2" i="24" a="1"/>
  <c r="DV22" i="24" a="1"/>
  <c r="CY24" i="24" a="1"/>
  <c r="CW7" i="24" a="1"/>
  <c r="CB18" i="24" a="1"/>
  <c r="AH8" i="24" a="1"/>
  <c r="W24" i="24" a="1"/>
  <c r="BE6" i="24" a="1"/>
  <c r="DV27" i="24" a="1"/>
  <c r="DV19" i="24" a="1"/>
  <c r="CE11" i="24" a="1"/>
  <c r="BO17" i="24" a="1"/>
  <c r="DL16" i="24" a="1"/>
  <c r="DU2" i="24" a="1"/>
  <c r="DC19" i="24" a="1"/>
  <c r="I2" i="24" a="1"/>
  <c r="CY16" i="24" a="1"/>
  <c r="BK11" i="24" a="1"/>
  <c r="DQ13" i="24" a="1"/>
  <c r="AO12" i="24" a="1"/>
  <c r="CU20" i="24" a="1"/>
  <c r="CS5" i="24" a="1"/>
  <c r="BR34" i="24" a="1"/>
  <c r="CJ39" i="24" a="1"/>
  <c r="CA3" i="24" a="1"/>
  <c r="BW36" i="24" a="1"/>
  <c r="L45" i="24" a="1"/>
  <c r="DA6" i="24" a="1"/>
  <c r="D14" i="24" a="1"/>
  <c r="BQ3" i="24" a="1"/>
  <c r="ED6" i="24" a="1"/>
  <c r="CG7" i="24" a="1"/>
  <c r="EM27" i="24" a="1"/>
  <c r="AA9" i="24" a="1"/>
  <c r="CP2" i="24" a="1"/>
  <c r="DZ18" i="24" a="1"/>
  <c r="BO3" i="24" a="1"/>
  <c r="CI5" i="24" a="1"/>
  <c r="BS27" i="24" a="1"/>
  <c r="AQ6" i="24" a="1"/>
  <c r="DP18" i="24" a="1"/>
  <c r="CR2" i="24" a="1"/>
  <c r="Z19" i="24" a="1"/>
  <c r="DH24" i="24" a="1"/>
  <c r="CH10" i="24" a="1"/>
  <c r="DP22" i="24" a="1"/>
  <c r="CV3" i="24" a="1"/>
  <c r="CO16" i="24" a="1"/>
  <c r="BT46" i="24" a="1"/>
  <c r="DZ10" i="24" a="1"/>
  <c r="CQ28" i="24" a="1"/>
  <c r="DZ24" i="24" a="1"/>
  <c r="F20" i="24" a="1"/>
  <c r="DV2" i="24" a="1"/>
  <c r="O17" i="24" a="1"/>
  <c r="BZ13" i="24" a="1"/>
  <c r="AZ6" i="24" a="1"/>
  <c r="BY2" i="24" a="1"/>
  <c r="BN12" i="24" a="1"/>
  <c r="N23" i="24" a="1"/>
  <c r="DW6" i="24" a="1"/>
  <c r="AA13" i="24" a="1"/>
  <c r="O2" i="24" a="1"/>
  <c r="BU15" i="24" a="1"/>
  <c r="DG36" i="24" a="1"/>
  <c r="DG13" i="24" a="1"/>
  <c r="CL21" i="24" a="1"/>
  <c r="BG16" i="24" a="1"/>
  <c r="DJ7" i="24" a="1"/>
  <c r="AK15" i="24" a="1"/>
  <c r="M26" i="24" a="1"/>
  <c r="CW31" i="24" a="1"/>
  <c r="BC14" i="24" a="1"/>
  <c r="J35" i="24" a="1"/>
  <c r="CQ25" i="24" a="1"/>
  <c r="EN17" i="24" a="1"/>
  <c r="BR15" i="24" a="1"/>
  <c r="ED35" i="24" a="1"/>
  <c r="DT19" i="24" a="1"/>
  <c r="R10" i="24" a="1"/>
  <c r="P24" i="24" a="1"/>
  <c r="AP3" i="24" a="1"/>
  <c r="DB22" i="24" a="1"/>
  <c r="CV17" i="24" a="1"/>
  <c r="BG10" i="24" a="1"/>
  <c r="W7" i="24" a="1"/>
  <c r="AG3" i="24" a="1"/>
  <c r="N15" i="24" a="1"/>
  <c r="BG18" i="24" a="1"/>
  <c r="BL6" i="24" a="1"/>
  <c r="EK9" i="24" a="1"/>
  <c r="DZ23" i="24" a="1"/>
  <c r="DE13" i="24" a="1"/>
  <c r="AU4" i="24" a="1"/>
  <c r="DS16" i="24" a="1"/>
  <c r="CH7" i="24" a="1"/>
  <c r="CS7" i="24" a="1"/>
  <c r="DP13" i="24" a="1"/>
  <c r="BA5" i="24" a="1"/>
  <c r="EL10" i="24" a="1"/>
  <c r="AK4" i="24" a="1"/>
  <c r="AP21" i="24" a="1"/>
  <c r="Z9" i="24" a="1"/>
  <c r="BI6" i="24" a="1"/>
  <c r="AV18" i="24" a="1"/>
  <c r="DK4" i="24" a="1"/>
  <c r="BM7" i="24" a="1"/>
  <c r="EA3" i="24" a="1"/>
  <c r="DA17" i="24" a="1"/>
  <c r="BK15" i="24" a="1"/>
  <c r="DD6" i="24" a="1"/>
  <c r="B38" i="24" a="1"/>
  <c r="CB40" i="24" a="1"/>
  <c r="CN15" i="24" a="1"/>
  <c r="BJ27" i="24" a="1"/>
  <c r="BF12" i="24" a="1"/>
  <c r="K5" i="24" a="1"/>
  <c r="BM32" i="24" a="1"/>
  <c r="T29" i="24" a="1"/>
  <c r="AN7" i="24" a="1"/>
  <c r="AC28" i="24" a="1"/>
  <c r="AE23" i="24" a="1"/>
  <c r="E15" i="24" a="1"/>
  <c r="G10" i="24" a="1"/>
  <c r="DK12" i="24" a="1"/>
  <c r="AQ4" i="24" a="1"/>
  <c r="DK17" i="24" a="1"/>
  <c r="CL24" i="24" a="1"/>
  <c r="AI26" i="24" a="1"/>
  <c r="BA6" i="24" a="1"/>
  <c r="AP5" i="24" a="1"/>
  <c r="S21" i="24" a="1"/>
  <c r="CY26" i="24" a="1"/>
  <c r="O4" i="24" a="1"/>
  <c r="EG4" i="24" a="1"/>
  <c r="P14" i="24" a="1"/>
  <c r="R7" i="24" a="1"/>
  <c r="P7" i="24" a="1"/>
  <c r="P20" i="24" a="1"/>
  <c r="DA14" i="24" a="1"/>
  <c r="BK9" i="24" a="1"/>
  <c r="BZ19" i="24" a="1"/>
  <c r="BW17" i="24" a="1"/>
  <c r="DD3" i="24" a="1"/>
  <c r="BZ4" i="24" a="1"/>
  <c r="BW10" i="24" a="1"/>
  <c r="DV15" i="24" a="1"/>
  <c r="CQ10" i="24" a="1"/>
  <c r="AL16" i="24" a="1"/>
  <c r="DI4" i="24" a="1"/>
  <c r="DV10" i="24" a="1"/>
  <c r="BC11" i="24" a="1"/>
  <c r="CC15" i="24" a="1"/>
  <c r="AY10" i="24" a="1"/>
  <c r="BI4" i="24" a="1"/>
  <c r="CO2" i="24" a="1"/>
  <c r="DB27" i="24" a="1"/>
  <c r="BM6" i="24" a="1"/>
  <c r="DP4" i="24" a="1"/>
  <c r="BU11" i="24" a="1"/>
  <c r="X6" i="24" a="1"/>
  <c r="BY37" i="24" a="1"/>
  <c r="DY6" i="24" a="1"/>
  <c r="CB22" i="24" a="1"/>
  <c r="F28" i="24" a="1"/>
  <c r="BF24" i="24" a="1"/>
  <c r="U18" i="24" a="1"/>
  <c r="S13" i="24" a="1"/>
  <c r="CY9" i="24" a="1"/>
  <c r="DI37" i="24" a="1"/>
  <c r="BW7" i="24" a="1"/>
  <c r="DI12" i="24" a="1"/>
  <c r="DP2" i="24" a="1"/>
  <c r="BA15" i="24" a="1"/>
  <c r="Q2" i="24" a="1"/>
  <c r="P6" i="24" a="1"/>
  <c r="X5" i="24" a="1"/>
  <c r="BI19" i="24" a="1"/>
  <c r="CF7" i="24" a="1"/>
  <c r="CD16" i="24" a="1"/>
  <c r="EG23" i="24" a="1"/>
  <c r="CH21" i="24" a="1"/>
  <c r="AG8" i="24" a="1"/>
  <c r="U23" i="24" a="1"/>
  <c r="DQ6" i="24" a="1"/>
  <c r="AF9" i="24" a="1"/>
  <c r="EK11" i="24" a="1"/>
  <c r="CA14" i="24" a="1"/>
  <c r="CM4" i="24" a="1"/>
  <c r="BB16" i="24" a="1"/>
  <c r="U4" i="24" a="1"/>
  <c r="Z28" i="24" a="1"/>
  <c r="AW27" i="24" a="1"/>
  <c r="CK10" i="24" a="1"/>
  <c r="AE2" i="24" a="1"/>
  <c r="Q6" i="24" a="1"/>
  <c r="W14" i="24" a="1"/>
  <c r="CU3" i="24" a="1"/>
  <c r="CS15" i="24" a="1"/>
  <c r="CW6" i="24" a="1"/>
  <c r="EH8" i="24" a="1"/>
  <c r="EN28" i="24" a="1"/>
  <c r="CD18" i="24" a="1"/>
  <c r="AR27" i="24" a="1"/>
  <c r="CJ3" i="24" a="1"/>
  <c r="AM19" i="24" a="1"/>
  <c r="Y7" i="24" a="1"/>
  <c r="EI8" i="24" a="1"/>
  <c r="BG7" i="24" a="1"/>
  <c r="EI7" i="24" a="1"/>
  <c r="CE26" i="24" a="1"/>
  <c r="DT27" i="24" a="1"/>
  <c r="U14" i="24" a="1"/>
  <c r="CG15" i="24" a="1"/>
  <c r="C12" i="24" a="1"/>
  <c r="EK3" i="24" a="1"/>
  <c r="EE26" i="24" a="1"/>
  <c r="BX8" i="24" a="1"/>
  <c r="BZ6" i="24" a="1"/>
  <c r="BG23" i="24" a="1"/>
  <c r="DX11" i="24" a="1"/>
  <c r="CP13" i="24" a="1"/>
  <c r="DE7" i="24" a="1"/>
  <c r="BV29" i="24" a="1"/>
  <c r="DX26" i="24" a="1"/>
  <c r="EG6" i="24" a="1"/>
  <c r="CP32" i="24" a="1"/>
  <c r="AF30" i="24" a="1"/>
  <c r="AK23" i="24" a="1"/>
  <c r="BM19" i="24" a="1"/>
  <c r="EC11" i="24" a="1"/>
  <c r="BS31" i="24" a="1"/>
  <c r="EF11" i="24" a="1"/>
  <c r="CO36" i="24" a="1"/>
  <c r="DD31" i="24" a="1"/>
  <c r="AS50" i="24" a="1"/>
  <c r="BC10" i="24" a="1"/>
  <c r="DR7" i="24" a="1"/>
  <c r="DF26" i="24" a="1"/>
  <c r="AL11" i="24" a="1"/>
  <c r="CV14" i="24" a="1"/>
  <c r="BL7" i="24" a="1"/>
  <c r="CV9" i="24" a="1"/>
  <c r="CP6" i="24" a="1"/>
  <c r="AN22" i="24" a="1"/>
  <c r="BC2" i="24" a="1"/>
  <c r="CN18" i="24" a="1"/>
  <c r="DU5" i="24" a="1"/>
  <c r="DX9" i="24" a="1"/>
  <c r="DW29" i="24" a="1"/>
  <c r="DO2" i="24" a="1"/>
  <c r="CK5" i="24" a="1"/>
  <c r="EN13" i="24" a="1"/>
  <c r="DI8" i="24" a="1"/>
  <c r="DO23" i="24" a="1"/>
  <c r="AN31" i="24" a="1"/>
  <c r="F18" i="24" a="1"/>
  <c r="H33" i="24" a="1"/>
  <c r="CV11" i="24" a="1"/>
  <c r="CI42" i="24" a="1"/>
  <c r="BU20" i="24" a="1"/>
  <c r="AB10" i="24" a="1"/>
  <c r="CU12" i="24" a="1"/>
  <c r="DN11" i="24" a="1"/>
  <c r="L8" i="24" a="1"/>
  <c r="T11" i="24" a="1"/>
  <c r="CR17" i="24" a="1"/>
  <c r="I14" i="24" a="1"/>
  <c r="DF2" i="24" a="1"/>
  <c r="EC22" i="24" a="1"/>
  <c r="EK6" i="24" a="1"/>
  <c r="EH23" i="24" a="1"/>
  <c r="DV50" i="24" a="1"/>
  <c r="AR18" i="24" a="1"/>
  <c r="CX33" i="24" a="1"/>
  <c r="BJ14" i="24" a="1"/>
  <c r="C2" i="24" a="1"/>
  <c r="AP16" i="24" a="1"/>
  <c r="Q23" i="24" a="1"/>
  <c r="B34" i="24" a="1"/>
  <c r="DO22" i="24" a="1"/>
  <c r="AW3" i="24" a="1"/>
  <c r="AQ22" i="24" a="1"/>
  <c r="Q15" i="24" a="1"/>
  <c r="CE31" i="24" a="1"/>
  <c r="CS16" i="24" a="1"/>
  <c r="BA9" i="24" a="1"/>
  <c r="BB6" i="24" a="1"/>
  <c r="DS28" i="24" a="1"/>
  <c r="S2" i="24" a="1"/>
  <c r="V4" i="24" a="1"/>
  <c r="DD13" i="24" a="1"/>
  <c r="AK18" i="24" a="1"/>
  <c r="CK25" i="24" a="1"/>
  <c r="EA15" i="24" a="1"/>
  <c r="AW17" i="24" a="1"/>
  <c r="P10" i="24" a="1"/>
  <c r="DE22" i="24" a="1"/>
  <c r="AE15" i="24" a="1"/>
  <c r="CZ24" i="24" a="1"/>
  <c r="CQ5" i="24" a="1"/>
  <c r="BU8" i="24" a="1"/>
  <c r="C11" i="24" a="1"/>
  <c r="U28" i="24" a="1"/>
  <c r="BP12" i="24" a="1"/>
  <c r="DE2" i="24" a="1"/>
  <c r="DE4" i="24" a="1"/>
  <c r="EE3" i="24" a="1"/>
  <c r="CR19" i="24" a="1"/>
  <c r="BF2" i="24" a="1"/>
  <c r="V12" i="24" a="1"/>
  <c r="CA18" i="24" a="1"/>
  <c r="DB12" i="24" a="1"/>
  <c r="DB7" i="24" a="1"/>
  <c r="AY9" i="24" a="1"/>
  <c r="I6" i="24" a="1"/>
  <c r="O15" i="24" a="1"/>
  <c r="EK19" i="24" a="1"/>
  <c r="CF34" i="24" a="1"/>
  <c r="DR21" i="24" a="1"/>
  <c r="DR15" i="24" a="1"/>
  <c r="DV4" i="24" a="1"/>
  <c r="BK3" i="24" a="1"/>
  <c r="AG20" i="24" a="1"/>
  <c r="AY2" i="24" a="1"/>
  <c r="AM6" i="24" a="1"/>
  <c r="EL12" i="24" a="1"/>
  <c r="BJ5" i="24" a="1"/>
  <c r="AN3" i="24" a="1"/>
  <c r="AY11" i="24" a="1"/>
  <c r="CO4" i="24" a="1"/>
  <c r="BF3" i="24" a="1"/>
  <c r="AX6" i="24" a="1"/>
  <c r="CP9" i="24" a="1"/>
  <c r="CK8" i="24" a="1"/>
  <c r="BH18" i="24" a="1"/>
  <c r="BV43" i="24" a="1"/>
  <c r="DR5" i="24" a="1"/>
  <c r="BJ28" i="24" a="1"/>
  <c r="AW21" i="24" a="1"/>
  <c r="AV48" i="24" a="1"/>
  <c r="D8" i="24" a="1"/>
  <c r="AY29" i="24" a="1"/>
  <c r="ED15" i="24" a="1"/>
  <c r="DE10" i="24" a="1"/>
  <c r="DS42" i="24" a="1"/>
  <c r="DS5" i="24" a="1"/>
  <c r="CU11" i="24" a="1"/>
  <c r="R17" i="24" a="1"/>
  <c r="CX24" i="24" a="1"/>
  <c r="CW17" i="24" a="1"/>
  <c r="DO7" i="24" a="1"/>
  <c r="DR6" i="24" a="1"/>
  <c r="CL17" i="24" a="1"/>
  <c r="AM28" i="24" a="1"/>
  <c r="CF4" i="24" a="1"/>
  <c r="EH26" i="24" a="1"/>
  <c r="DF10" i="24" a="1"/>
  <c r="EJ24" i="24" a="1"/>
  <c r="BD21" i="24" a="1"/>
  <c r="BU18" i="24" a="1"/>
  <c r="BK4" i="24" a="1"/>
  <c r="AF4" i="24" a="1"/>
  <c r="DW40" i="24" a="1"/>
  <c r="AR17" i="24" a="1"/>
  <c r="DM6" i="24" a="1"/>
  <c r="CJ23" i="24" a="1"/>
  <c r="AS23" i="24" a="1"/>
  <c r="G22" i="24" a="1"/>
  <c r="M22" i="24" a="1"/>
  <c r="L13" i="24" a="1"/>
  <c r="CU27" i="24" a="1"/>
  <c r="EH2" i="24" a="1"/>
  <c r="CC12" i="24" a="1"/>
  <c r="CZ15" i="24" a="1"/>
  <c r="BC8" i="24" a="1"/>
  <c r="BT37" i="24" a="1"/>
  <c r="DF19" i="24" a="1"/>
  <c r="K20" i="24" a="1"/>
  <c r="AT21" i="24" a="1"/>
  <c r="J7" i="24" a="1"/>
  <c r="DP24" i="24" a="1"/>
  <c r="AK8" i="24" a="1"/>
  <c r="DW17" i="24" a="1"/>
  <c r="CD5" i="24" a="1"/>
  <c r="L17" i="24" a="1"/>
  <c r="CD7" i="24" a="1"/>
  <c r="AK9" i="24" a="1"/>
  <c r="CJ22" i="24" a="1"/>
  <c r="DI6" i="24" a="1"/>
  <c r="U10" i="24" a="1"/>
  <c r="AR38" i="24" a="1"/>
  <c r="DL15" i="24" a="1"/>
  <c r="DH4" i="24" a="1"/>
  <c r="AM17" i="24" a="1"/>
  <c r="EL2" i="24" a="1"/>
  <c r="M7" i="24" a="1"/>
  <c r="DZ5" i="24" a="1"/>
  <c r="AY34" i="24" a="1"/>
  <c r="CI8" i="24" a="1"/>
  <c r="BI17" i="24" a="1"/>
  <c r="DS17" i="24" a="1"/>
  <c r="AD24" i="24" a="1"/>
  <c r="CN7" i="24" a="1"/>
  <c r="AP15" i="24" a="1"/>
  <c r="AG23" i="24" a="1"/>
  <c r="EE5" i="24" a="1"/>
  <c r="AV19" i="24" a="1"/>
  <c r="AF10" i="24" a="1"/>
  <c r="AL27" i="24" a="1"/>
  <c r="EH4" i="24" a="1"/>
  <c r="AH24" i="24" a="1"/>
  <c r="DT10" i="24" a="1"/>
  <c r="CT15" i="24" a="1"/>
  <c r="H13" i="24" a="1"/>
  <c r="BN9" i="24" a="1"/>
  <c r="BC13" i="24" a="1"/>
  <c r="EA43" i="24" a="1"/>
  <c r="E17" i="24" a="1"/>
  <c r="DG37" i="24" a="1"/>
  <c r="CA7" i="24" a="1"/>
  <c r="EF4" i="24" a="1"/>
  <c r="BM20" i="24" a="1"/>
  <c r="EI12" i="24" a="1"/>
  <c r="CR5" i="24" a="1"/>
  <c r="DT11" i="24" a="1"/>
  <c r="DV5" i="24" a="1"/>
  <c r="B5" i="24" a="1"/>
  <c r="BO8" i="24" a="1"/>
  <c r="BI5" i="24" a="1"/>
  <c r="O3" i="24" a="1"/>
  <c r="DM7" i="24" a="1"/>
  <c r="EB5" i="24" a="1"/>
  <c r="EB7" i="24" a="1"/>
  <c r="CH11" i="24" a="1"/>
  <c r="Q3" i="24" a="1"/>
  <c r="EC7" i="24" a="1"/>
  <c r="BI22" i="24" a="1"/>
  <c r="BP20" i="24" a="1"/>
  <c r="DX25" i="24" a="1"/>
  <c r="DX25" i="24" l="1"/>
  <c r="BP20" i="24"/>
  <c r="BI22" i="24"/>
  <c r="EC7" i="24"/>
  <c r="Q3" i="24"/>
  <c r="CH11" i="24"/>
  <c r="EB7" i="24"/>
  <c r="EB5" i="24"/>
  <c r="DM7" i="24"/>
  <c r="O3" i="24"/>
  <c r="BI5" i="24"/>
  <c r="BO8" i="24"/>
  <c r="B5" i="24"/>
  <c r="DV5" i="24"/>
  <c r="DT11" i="24"/>
  <c r="CR5" i="24"/>
  <c r="EI12" i="24"/>
  <c r="BM20" i="24"/>
  <c r="EF4" i="24"/>
  <c r="CA7" i="24"/>
  <c r="DG37" i="24"/>
  <c r="E17" i="24"/>
  <c r="EA43" i="24"/>
  <c r="BC13" i="24"/>
  <c r="BN9" i="24"/>
  <c r="H13" i="24"/>
  <c r="CT15" i="24"/>
  <c r="DT10" i="24"/>
  <c r="AH24" i="24"/>
  <c r="EH4" i="24"/>
  <c r="AL27" i="24"/>
  <c r="AF10" i="24"/>
  <c r="AV19" i="24"/>
  <c r="EE5" i="24"/>
  <c r="AG23" i="24"/>
  <c r="AP15" i="24"/>
  <c r="CN7" i="24"/>
  <c r="AD24" i="24"/>
  <c r="DS17" i="24"/>
  <c r="BI17" i="24"/>
  <c r="CI8" i="24"/>
  <c r="AY34" i="24"/>
  <c r="DZ5" i="24"/>
  <c r="M7" i="24"/>
  <c r="EL2" i="24"/>
  <c r="AM17" i="24"/>
  <c r="DH4" i="24"/>
  <c r="DL15" i="24"/>
  <c r="AR38" i="24"/>
  <c r="U10" i="24"/>
  <c r="DI6" i="24"/>
  <c r="CJ22" i="24"/>
  <c r="AK9" i="24"/>
  <c r="CD7" i="24"/>
  <c r="L17" i="24"/>
  <c r="CD5" i="24"/>
  <c r="DW17" i="24"/>
  <c r="AK8" i="24"/>
  <c r="DP24" i="24"/>
  <c r="J7" i="24"/>
  <c r="AT21" i="24"/>
  <c r="K20" i="24"/>
  <c r="DF19" i="24"/>
  <c r="BT37" i="24"/>
  <c r="BC8" i="24"/>
  <c r="CZ15" i="24"/>
  <c r="CC12" i="24"/>
  <c r="EH2" i="24"/>
  <c r="CU27" i="24"/>
  <c r="L13" i="24"/>
  <c r="M22" i="24"/>
  <c r="G22" i="24"/>
  <c r="AS23" i="24"/>
  <c r="CJ23" i="24"/>
  <c r="DM6" i="24"/>
  <c r="AR17" i="24"/>
  <c r="DW40" i="24"/>
  <c r="AF4" i="24"/>
  <c r="BK4" i="24"/>
  <c r="BU18" i="24"/>
  <c r="BD21" i="24"/>
  <c r="EJ24" i="24"/>
  <c r="DF10" i="24"/>
  <c r="EH26" i="24"/>
  <c r="CF4" i="24"/>
  <c r="AM28" i="24"/>
  <c r="CL17" i="24"/>
  <c r="DR6" i="24"/>
  <c r="DO7" i="24"/>
  <c r="CW17" i="24"/>
  <c r="CX24" i="24"/>
  <c r="R17" i="24"/>
  <c r="CU11" i="24"/>
  <c r="DS5" i="24"/>
  <c r="DS42" i="24"/>
  <c r="DE10" i="24"/>
  <c r="ED15" i="24"/>
  <c r="AY29" i="24"/>
  <c r="D8" i="24"/>
  <c r="AV48" i="24"/>
  <c r="AW21" i="24"/>
  <c r="BJ28" i="24"/>
  <c r="DR5" i="24"/>
  <c r="BV43" i="24"/>
  <c r="BH18" i="24"/>
  <c r="CK8" i="24"/>
  <c r="CP9" i="24"/>
  <c r="AX6" i="24"/>
  <c r="BF3" i="24"/>
  <c r="CO4" i="24"/>
  <c r="AY11" i="24"/>
  <c r="AN3" i="24"/>
  <c r="BJ5" i="24"/>
  <c r="EL12" i="24"/>
  <c r="AM6" i="24"/>
  <c r="AY2" i="24"/>
  <c r="AG20" i="24"/>
  <c r="BK3" i="24"/>
  <c r="DV4" i="24"/>
  <c r="DR15" i="24"/>
  <c r="DR21" i="24"/>
  <c r="CF34" i="24"/>
  <c r="EK19" i="24"/>
  <c r="O15" i="24"/>
  <c r="I6" i="24"/>
  <c r="AY9" i="24"/>
  <c r="DB7" i="24"/>
  <c r="DB12" i="24"/>
  <c r="CA18" i="24"/>
  <c r="V12" i="24"/>
  <c r="BF2" i="24"/>
  <c r="CR19" i="24"/>
  <c r="EE3" i="24"/>
  <c r="DE4" i="24"/>
  <c r="DE2" i="24"/>
  <c r="BP12" i="24"/>
  <c r="U28" i="24"/>
  <c r="C11" i="24"/>
  <c r="BU8" i="24"/>
  <c r="CQ5" i="24"/>
  <c r="CZ24" i="24"/>
  <c r="AE15" i="24"/>
  <c r="DE22" i="24"/>
  <c r="P10" i="24"/>
  <c r="AW17" i="24"/>
  <c r="EA15" i="24"/>
  <c r="CK25" i="24"/>
  <c r="AK18" i="24"/>
  <c r="DD13" i="24"/>
  <c r="V4" i="24"/>
  <c r="S2" i="24"/>
  <c r="DS28" i="24"/>
  <c r="BB6" i="24"/>
  <c r="BA9" i="24"/>
  <c r="CS16" i="24"/>
  <c r="CE31" i="24"/>
  <c r="Q15" i="24"/>
  <c r="AQ22" i="24"/>
  <c r="AW3" i="24"/>
  <c r="DO22" i="24"/>
  <c r="B34" i="24"/>
  <c r="Q23" i="24"/>
  <c r="AP16" i="24"/>
  <c r="C2" i="24"/>
  <c r="BJ14" i="24"/>
  <c r="CX33" i="24"/>
  <c r="AR18" i="24"/>
  <c r="DV50" i="24"/>
  <c r="EH23" i="24"/>
  <c r="EK6" i="24"/>
  <c r="EC22" i="24"/>
  <c r="DF2" i="24"/>
  <c r="I14" i="24"/>
  <c r="CR17" i="24"/>
  <c r="T11" i="24"/>
  <c r="L8" i="24"/>
  <c r="DN11" i="24"/>
  <c r="CU12" i="24"/>
  <c r="AB10" i="24"/>
  <c r="BU20" i="24"/>
  <c r="CI42" i="24"/>
  <c r="CV11" i="24"/>
  <c r="H33" i="24"/>
  <c r="F18" i="24"/>
  <c r="AN31" i="24"/>
  <c r="DO23" i="24"/>
  <c r="DI8" i="24"/>
  <c r="EN13" i="24"/>
  <c r="CK5" i="24"/>
  <c r="DO2" i="24"/>
  <c r="DW29" i="24"/>
  <c r="DX9" i="24"/>
  <c r="DU5" i="24"/>
  <c r="CN18" i="24"/>
  <c r="BC2" i="24"/>
  <c r="AN22" i="24"/>
  <c r="CP6" i="24"/>
  <c r="CV9" i="24"/>
  <c r="BL7" i="24"/>
  <c r="CV14" i="24"/>
  <c r="AL11" i="24"/>
  <c r="DF26" i="24"/>
  <c r="DR7" i="24"/>
  <c r="BC10" i="24"/>
  <c r="AS50" i="24"/>
  <c r="DD31" i="24"/>
  <c r="CO36" i="24"/>
  <c r="EF11" i="24"/>
  <c r="BS31" i="24"/>
  <c r="EC11" i="24"/>
  <c r="BM19" i="24"/>
  <c r="AK23" i="24"/>
  <c r="AF30" i="24"/>
  <c r="CP32" i="24"/>
  <c r="EG6" i="24"/>
  <c r="DX26" i="24"/>
  <c r="BV29" i="24"/>
  <c r="DE7" i="24"/>
  <c r="CP13" i="24"/>
  <c r="DX11" i="24"/>
  <c r="BG23" i="24"/>
  <c r="BZ6" i="24"/>
  <c r="BX8" i="24"/>
  <c r="EE26" i="24"/>
  <c r="EK3" i="24"/>
  <c r="C12" i="24"/>
  <c r="CG15" i="24"/>
  <c r="U14" i="24"/>
  <c r="DT27" i="24"/>
  <c r="CE26" i="24"/>
  <c r="EI7" i="24"/>
  <c r="BG7" i="24"/>
  <c r="EI8" i="24"/>
  <c r="Y7" i="24"/>
  <c r="AM19" i="24"/>
  <c r="CJ3" i="24"/>
  <c r="AR27" i="24"/>
  <c r="CD18" i="24"/>
  <c r="EN28" i="24"/>
  <c r="EH8" i="24"/>
  <c r="CW6" i="24"/>
  <c r="CS15" i="24"/>
  <c r="CU3" i="24"/>
  <c r="W14" i="24"/>
  <c r="Q6" i="24"/>
  <c r="AE2" i="24"/>
  <c r="CK10" i="24"/>
  <c r="AW27" i="24"/>
  <c r="Z28" i="24"/>
  <c r="U4" i="24"/>
  <c r="BB16" i="24"/>
  <c r="CM4" i="24"/>
  <c r="CA14" i="24"/>
  <c r="EK11" i="24"/>
  <c r="AF9" i="24"/>
  <c r="DQ6" i="24"/>
  <c r="U23" i="24"/>
  <c r="AG8" i="24"/>
  <c r="CH21" i="24"/>
  <c r="EG23" i="24"/>
  <c r="CD16" i="24"/>
  <c r="CF7" i="24"/>
  <c r="BI19" i="24"/>
  <c r="X5" i="24"/>
  <c r="P6" i="24"/>
  <c r="Q2" i="24"/>
  <c r="BA15" i="24"/>
  <c r="DP2" i="24"/>
  <c r="DI12" i="24"/>
  <c r="BW7" i="24"/>
  <c r="DI37" i="24"/>
  <c r="CY9" i="24"/>
  <c r="S13" i="24"/>
  <c r="U18" i="24"/>
  <c r="BF24" i="24"/>
  <c r="F28" i="24"/>
  <c r="CB22" i="24"/>
  <c r="DY6" i="24"/>
  <c r="BY37" i="24"/>
  <c r="X6" i="24"/>
  <c r="BU11" i="24"/>
  <c r="DP4" i="24"/>
  <c r="BM6" i="24"/>
  <c r="DB27" i="24"/>
  <c r="CO2" i="24"/>
  <c r="BI4" i="24"/>
  <c r="AY10" i="24"/>
  <c r="CC15" i="24"/>
  <c r="BC11" i="24"/>
  <c r="DV10" i="24"/>
  <c r="DI4" i="24"/>
  <c r="AL16" i="24"/>
  <c r="CQ10" i="24"/>
  <c r="DV15" i="24"/>
  <c r="BW10" i="24"/>
  <c r="BZ4" i="24"/>
  <c r="DD3" i="24"/>
  <c r="BW17" i="24"/>
  <c r="BZ19" i="24"/>
  <c r="BK9" i="24"/>
  <c r="DA14" i="24"/>
  <c r="P20" i="24"/>
  <c r="P7" i="24"/>
  <c r="R7" i="24"/>
  <c r="P14" i="24"/>
  <c r="EG4" i="24"/>
  <c r="O4" i="24"/>
  <c r="CY26" i="24"/>
  <c r="S21" i="24"/>
  <c r="AP5" i="24"/>
  <c r="BA6" i="24"/>
  <c r="AI26" i="24"/>
  <c r="CL24" i="24"/>
  <c r="DK17" i="24"/>
  <c r="AQ4" i="24"/>
  <c r="DK12" i="24"/>
  <c r="G10" i="24"/>
  <c r="E15" i="24"/>
  <c r="AE23" i="24"/>
  <c r="AC28" i="24"/>
  <c r="AN7" i="24"/>
  <c r="T29" i="24"/>
  <c r="BM32" i="24"/>
  <c r="K5" i="24"/>
  <c r="BF12" i="24"/>
  <c r="BJ27" i="24"/>
  <c r="CN15" i="24"/>
  <c r="CB40" i="24"/>
  <c r="B38" i="24"/>
  <c r="DD6" i="24"/>
  <c r="BK15" i="24"/>
  <c r="DA17" i="24"/>
  <c r="EA3" i="24"/>
  <c r="BM7" i="24"/>
  <c r="DK4" i="24"/>
  <c r="AV18" i="24"/>
  <c r="BI6" i="24"/>
  <c r="Z9" i="24"/>
  <c r="AP21" i="24"/>
  <c r="AK4" i="24"/>
  <c r="EL10" i="24"/>
  <c r="BA5" i="24"/>
  <c r="DP13" i="24"/>
  <c r="CS7" i="24"/>
  <c r="CH7" i="24"/>
  <c r="DS16" i="24"/>
  <c r="AU4" i="24"/>
  <c r="DE13" i="24"/>
  <c r="DZ23" i="24"/>
  <c r="EK9" i="24"/>
  <c r="BL6" i="24"/>
  <c r="BG18" i="24"/>
  <c r="N15" i="24"/>
  <c r="AG3" i="24"/>
  <c r="W7" i="24"/>
  <c r="BG10" i="24"/>
  <c r="CV17" i="24"/>
  <c r="DB22" i="24"/>
  <c r="AP3" i="24"/>
  <c r="P24" i="24"/>
  <c r="R10" i="24"/>
  <c r="DT19" i="24"/>
  <c r="ED35" i="24"/>
  <c r="BR15" i="24"/>
  <c r="EN17" i="24"/>
  <c r="CQ25" i="24"/>
  <c r="J35" i="24"/>
  <c r="BC14" i="24"/>
  <c r="CW31" i="24"/>
  <c r="M26" i="24"/>
  <c r="AK15" i="24"/>
  <c r="DJ7" i="24"/>
  <c r="BG16" i="24"/>
  <c r="CL21" i="24"/>
  <c r="DG13" i="24"/>
  <c r="DG36" i="24"/>
  <c r="BU15" i="24"/>
  <c r="O2" i="24"/>
  <c r="AA13" i="24"/>
  <c r="DW6" i="24"/>
  <c r="N23" i="24"/>
  <c r="BN12" i="24"/>
  <c r="BY2" i="24"/>
  <c r="AZ6" i="24"/>
  <c r="BZ13" i="24"/>
  <c r="O17" i="24"/>
  <c r="DV2" i="24"/>
  <c r="F20" i="24"/>
  <c r="DZ24" i="24"/>
  <c r="CQ28" i="24"/>
  <c r="DZ10" i="24"/>
  <c r="BT46" i="24"/>
  <c r="CO16" i="24"/>
  <c r="CV3" i="24"/>
  <c r="DP22" i="24"/>
  <c r="CH10" i="24"/>
  <c r="DH24" i="24"/>
  <c r="Z19" i="24"/>
  <c r="CR2" i="24"/>
  <c r="DP18" i="24"/>
  <c r="AQ6" i="24"/>
  <c r="BS27" i="24"/>
  <c r="CI5" i="24"/>
  <c r="BO3" i="24"/>
  <c r="DZ18" i="24"/>
  <c r="CP2" i="24"/>
  <c r="AA9" i="24"/>
  <c r="EM27" i="24"/>
  <c r="CG7" i="24"/>
  <c r="ED6" i="24"/>
  <c r="BQ3" i="24"/>
  <c r="D14" i="24"/>
  <c r="DA6" i="24"/>
  <c r="L45" i="24"/>
  <c r="BW36" i="24"/>
  <c r="CA3" i="24"/>
  <c r="CJ39" i="24"/>
  <c r="BR34" i="24"/>
  <c r="CS5" i="24"/>
  <c r="CU20" i="24"/>
  <c r="AO12" i="24"/>
  <c r="DQ13" i="24"/>
  <c r="BK11" i="24"/>
  <c r="CY16" i="24"/>
  <c r="I2" i="24"/>
  <c r="DC19" i="24"/>
  <c r="DU2" i="24"/>
  <c r="DL16" i="24"/>
  <c r="BO17" i="24"/>
  <c r="CE11" i="24"/>
  <c r="DV19" i="24"/>
  <c r="DV27" i="24"/>
  <c r="BE6" i="24"/>
  <c r="W24" i="24"/>
  <c r="AH8" i="24"/>
  <c r="CB18" i="24"/>
  <c r="CW7" i="24"/>
  <c r="CY24" i="24"/>
  <c r="DV22" i="24"/>
  <c r="AK2" i="24"/>
  <c r="AH38" i="24"/>
  <c r="DQ24" i="24"/>
  <c r="DO6" i="24"/>
  <c r="DL14" i="24"/>
  <c r="AC3" i="24"/>
  <c r="BC7" i="24"/>
  <c r="Q16" i="24"/>
  <c r="BW3" i="24"/>
  <c r="BG19" i="24"/>
  <c r="BW20" i="24"/>
  <c r="DW28" i="24"/>
  <c r="AZ35" i="24"/>
  <c r="CZ34" i="24"/>
  <c r="DM3" i="24"/>
  <c r="T15" i="24"/>
  <c r="AO22" i="24"/>
  <c r="EK22" i="24"/>
  <c r="CT8" i="24"/>
  <c r="AJ15" i="24"/>
  <c r="I18" i="24"/>
  <c r="AF7" i="24"/>
  <c r="CI10" i="24"/>
  <c r="CG13" i="24"/>
  <c r="DX6" i="24"/>
  <c r="DV16" i="24"/>
  <c r="J9" i="24"/>
  <c r="EC5" i="24"/>
  <c r="CM2" i="24"/>
  <c r="V15" i="24"/>
  <c r="K17" i="24"/>
  <c r="AR31" i="24"/>
  <c r="BQ18" i="24"/>
  <c r="CY12" i="24"/>
  <c r="DX21" i="24"/>
  <c r="AN32" i="24"/>
  <c r="CJ8" i="24"/>
  <c r="CP20" i="24"/>
  <c r="DW31" i="24"/>
  <c r="CW3" i="24"/>
  <c r="D5" i="24"/>
  <c r="DP20" i="24"/>
  <c r="BS6" i="24"/>
  <c r="AJ4" i="24"/>
  <c r="CX23" i="24"/>
  <c r="DL6" i="24"/>
  <c r="EH15" i="24"/>
  <c r="CF21" i="24"/>
  <c r="DH36" i="24"/>
  <c r="AO7" i="24"/>
  <c r="BZ3" i="24"/>
  <c r="DA11" i="24"/>
  <c r="BP8" i="24"/>
  <c r="CR8" i="24"/>
  <c r="U13" i="24"/>
  <c r="DW22" i="24"/>
  <c r="DS6" i="24"/>
  <c r="EC39" i="24"/>
  <c r="F4" i="24"/>
  <c r="BR16" i="24"/>
  <c r="T18" i="24"/>
  <c r="DG11" i="24"/>
  <c r="CX13" i="24"/>
  <c r="BN15" i="24"/>
  <c r="H30" i="24"/>
  <c r="BB3" i="24"/>
  <c r="EL20" i="24"/>
  <c r="AJ8" i="24"/>
  <c r="BN6" i="24"/>
  <c r="C14" i="24"/>
  <c r="BE22" i="24"/>
  <c r="CK23" i="24"/>
  <c r="BP2" i="24"/>
  <c r="DH3" i="24"/>
  <c r="K8" i="24"/>
  <c r="CY4" i="24"/>
  <c r="BG17" i="24"/>
  <c r="CH12" i="24"/>
  <c r="CO15" i="24"/>
  <c r="EA11" i="24"/>
  <c r="BU27" i="24"/>
  <c r="AG15" i="24"/>
  <c r="P2" i="24"/>
  <c r="BO5" i="24"/>
  <c r="DY28" i="24"/>
  <c r="K13" i="24"/>
  <c r="CR10" i="24"/>
  <c r="EN14" i="24"/>
  <c r="AF6" i="24"/>
  <c r="DF22" i="24"/>
  <c r="K9" i="24"/>
  <c r="AU17" i="24"/>
  <c r="EH10" i="24"/>
  <c r="AF16" i="24"/>
  <c r="BU6" i="24"/>
  <c r="CE22" i="24"/>
  <c r="CP27" i="24"/>
  <c r="BH45" i="24"/>
  <c r="Y44" i="24"/>
  <c r="AX16" i="24"/>
  <c r="BM3" i="24"/>
  <c r="DI3" i="24"/>
  <c r="AE26" i="24"/>
  <c r="CM3" i="24"/>
  <c r="CW19" i="24"/>
  <c r="DN16" i="24"/>
  <c r="E11" i="24"/>
  <c r="BZ15" i="24"/>
  <c r="DB11" i="24"/>
  <c r="DB20" i="24"/>
  <c r="EN2" i="24"/>
  <c r="AB26" i="24"/>
  <c r="DJ15" i="24"/>
  <c r="CZ5" i="24"/>
  <c r="N21" i="24"/>
  <c r="BE20" i="24"/>
  <c r="EN16" i="24"/>
  <c r="AD13" i="24"/>
  <c r="O11" i="24"/>
  <c r="BH2" i="24"/>
  <c r="BT13" i="24"/>
  <c r="BS35" i="24"/>
  <c r="DB17" i="24"/>
  <c r="CS4" i="24"/>
  <c r="AH18" i="24"/>
  <c r="R9" i="24"/>
  <c r="AA5" i="24"/>
  <c r="V8" i="24"/>
  <c r="DD17" i="24"/>
  <c r="CD6" i="24"/>
  <c r="C7" i="24"/>
  <c r="DX20" i="24"/>
  <c r="BJ11" i="24"/>
  <c r="BF20" i="24"/>
  <c r="AY8" i="24"/>
  <c r="DG6" i="24"/>
  <c r="AA16" i="24"/>
  <c r="AP25" i="24"/>
  <c r="CY35" i="24"/>
  <c r="EM35" i="24"/>
  <c r="AP7" i="24"/>
  <c r="BI7" i="24"/>
  <c r="V13" i="24"/>
  <c r="F21" i="24"/>
  <c r="EJ10" i="24"/>
  <c r="BP6" i="24"/>
  <c r="AP17" i="24"/>
  <c r="AC8" i="24"/>
  <c r="AW12" i="24"/>
  <c r="AO3" i="24"/>
  <c r="EI28" i="24"/>
  <c r="EM32" i="24"/>
  <c r="BI23" i="24"/>
  <c r="BG38" i="24"/>
  <c r="EJ16" i="24"/>
  <c r="CR15" i="24"/>
  <c r="CY2" i="24"/>
  <c r="EB27" i="24"/>
  <c r="BB9" i="24"/>
  <c r="DY15" i="24"/>
  <c r="CP18" i="24"/>
  <c r="BF5" i="24"/>
  <c r="AT5" i="24"/>
  <c r="BN5" i="24"/>
  <c r="DY19" i="24"/>
  <c r="AA8" i="24"/>
  <c r="BW19" i="24"/>
  <c r="DX28" i="24"/>
  <c r="EL28" i="24"/>
  <c r="AX37" i="24"/>
  <c r="DJ35" i="24"/>
  <c r="AD28" i="24"/>
  <c r="BK25" i="24"/>
  <c r="EK14" i="24"/>
  <c r="DZ12" i="24"/>
  <c r="BR6" i="24"/>
  <c r="CE12" i="24"/>
  <c r="Z21" i="24"/>
  <c r="AV27" i="24"/>
  <c r="DN5" i="24"/>
  <c r="R16" i="24"/>
  <c r="AE33" i="24"/>
  <c r="BS44" i="24"/>
  <c r="DI44" i="24"/>
  <c r="U32" i="24"/>
  <c r="CA43" i="24"/>
  <c r="BY17" i="24"/>
  <c r="DN4" i="24"/>
  <c r="S12" i="24"/>
  <c r="CA30" i="24"/>
  <c r="CX3" i="24"/>
  <c r="BZ2" i="24"/>
  <c r="BL13" i="24"/>
  <c r="DP5" i="24"/>
  <c r="CV12" i="24"/>
  <c r="BA30" i="24"/>
  <c r="CV10" i="24"/>
  <c r="AM23" i="24"/>
  <c r="CJ24" i="24"/>
  <c r="BI32" i="24"/>
  <c r="DQ10" i="24"/>
  <c r="F8" i="24"/>
  <c r="BX3" i="24"/>
  <c r="AB27" i="24"/>
  <c r="AQ10" i="24"/>
  <c r="BH21" i="24"/>
  <c r="AI6" i="24"/>
  <c r="BA21" i="24"/>
  <c r="DI38" i="24"/>
  <c r="AY5" i="24"/>
  <c r="DS4" i="24"/>
  <c r="CH2" i="24"/>
  <c r="BC15" i="24"/>
  <c r="BC28" i="24"/>
  <c r="CM6" i="24"/>
  <c r="B4" i="24"/>
  <c r="AY18" i="24"/>
  <c r="CJ18" i="24"/>
  <c r="BQ15" i="24"/>
  <c r="X14" i="24"/>
  <c r="BW16" i="24"/>
  <c r="AB19" i="24"/>
  <c r="DN3" i="24"/>
  <c r="CM27" i="24"/>
  <c r="Y11" i="24"/>
  <c r="CQ22" i="24"/>
  <c r="S8" i="24"/>
  <c r="EJ14" i="24"/>
  <c r="AI7" i="24"/>
  <c r="DB8" i="24"/>
  <c r="CX17" i="24"/>
  <c r="CT4" i="24"/>
  <c r="AI24" i="24"/>
  <c r="AY30" i="24"/>
  <c r="U12" i="24"/>
  <c r="W10" i="24"/>
  <c r="BP3" i="24"/>
  <c r="BD7" i="24"/>
  <c r="CC11" i="24"/>
  <c r="AK14" i="24"/>
  <c r="DY20" i="24"/>
  <c r="T16" i="24"/>
  <c r="CQ14" i="24"/>
  <c r="CB9" i="24"/>
  <c r="G7" i="24"/>
  <c r="CX8" i="24"/>
  <c r="EF8" i="24"/>
  <c r="P9" i="24"/>
  <c r="BC6" i="24"/>
  <c r="AO5" i="24"/>
  <c r="CH24" i="24"/>
  <c r="DN30" i="24"/>
  <c r="BN2" i="24"/>
  <c r="H5" i="24"/>
  <c r="K21" i="24"/>
  <c r="CE21" i="24"/>
  <c r="DZ19" i="24"/>
  <c r="EB3" i="24"/>
  <c r="EC21" i="24"/>
  <c r="BS28" i="24"/>
  <c r="BD16" i="24"/>
  <c r="DQ15" i="24"/>
  <c r="H12" i="24"/>
  <c r="CG8" i="24"/>
  <c r="BO10" i="24"/>
  <c r="EC10" i="24"/>
  <c r="AO9" i="24"/>
  <c r="DR25" i="24"/>
  <c r="AW26" i="24"/>
  <c r="DY39" i="24"/>
  <c r="EN3" i="24"/>
  <c r="AQ34" i="24"/>
  <c r="DF3" i="24"/>
  <c r="BU3" i="24"/>
  <c r="AT29" i="24"/>
  <c r="BY4" i="24"/>
  <c r="N5" i="24"/>
  <c r="O24" i="24"/>
  <c r="AN14" i="24"/>
  <c r="BX16" i="24"/>
  <c r="DJ16" i="24"/>
  <c r="EH3" i="24"/>
  <c r="CI3" i="24"/>
  <c r="Q21" i="24"/>
  <c r="DF12" i="24"/>
  <c r="EK10" i="24"/>
  <c r="BY21" i="24"/>
  <c r="CO38" i="24"/>
  <c r="EH22" i="24"/>
  <c r="AW10" i="24"/>
  <c r="DE8" i="24"/>
  <c r="CL12" i="24"/>
  <c r="DF16" i="24"/>
  <c r="AU11" i="24"/>
  <c r="BW2" i="24"/>
  <c r="BX15" i="24"/>
  <c r="DM11" i="24"/>
  <c r="K6" i="24"/>
  <c r="BL24" i="24"/>
  <c r="DF7" i="24"/>
  <c r="CN12" i="24"/>
  <c r="AA4" i="24"/>
  <c r="BJ33" i="24"/>
  <c r="BG30" i="24"/>
  <c r="AP22" i="24"/>
  <c r="AI12" i="24"/>
  <c r="I7" i="24"/>
  <c r="DJ27" i="24"/>
  <c r="CY22" i="24"/>
  <c r="DQ37" i="24"/>
  <c r="I5" i="24"/>
  <c r="G14" i="24"/>
  <c r="CW8" i="24"/>
  <c r="CG5" i="24"/>
  <c r="H28" i="24"/>
  <c r="BB20" i="24"/>
  <c r="Q11" i="24"/>
  <c r="CG17" i="24"/>
  <c r="L6" i="24"/>
  <c r="AN8" i="24"/>
  <c r="M4" i="24"/>
  <c r="BE12" i="24"/>
  <c r="X10" i="24"/>
  <c r="H11" i="24"/>
  <c r="DK26" i="24"/>
  <c r="BG15" i="24"/>
  <c r="CN4" i="24"/>
  <c r="BN8" i="24"/>
  <c r="I19" i="24"/>
  <c r="BD12" i="24"/>
  <c r="EN5" i="24"/>
  <c r="Z12" i="24"/>
  <c r="EI4" i="24"/>
  <c r="AF17" i="24"/>
  <c r="BO14" i="24"/>
  <c r="CA4" i="24"/>
  <c r="S11" i="24"/>
  <c r="DI2" i="24"/>
  <c r="BR12" i="24"/>
  <c r="DA4" i="24"/>
  <c r="CI2" i="24"/>
  <c r="AK6" i="24"/>
  <c r="CL14" i="24"/>
  <c r="BK13" i="24"/>
  <c r="AF48" i="24"/>
  <c r="AA34" i="24"/>
  <c r="DL3" i="24"/>
  <c r="N6" i="24"/>
  <c r="BA7" i="24"/>
  <c r="CR12" i="24"/>
  <c r="CS17" i="24"/>
  <c r="EF15" i="24"/>
  <c r="R4" i="24"/>
  <c r="BS12" i="24"/>
  <c r="BQ17" i="24"/>
  <c r="DL17" i="24"/>
  <c r="BD23" i="24"/>
  <c r="AD5" i="24"/>
  <c r="DY30" i="24"/>
  <c r="DD19" i="24"/>
  <c r="AC7" i="24"/>
  <c r="CI22" i="24"/>
  <c r="BW8" i="24"/>
  <c r="DG8" i="24"/>
  <c r="BE5" i="24"/>
  <c r="CW16" i="24"/>
  <c r="DA9" i="24"/>
  <c r="AJ20" i="24"/>
  <c r="S23" i="24"/>
  <c r="BU16" i="24"/>
  <c r="CL27" i="24"/>
  <c r="CJ14" i="24"/>
  <c r="CN5" i="24"/>
  <c r="DI41" i="24"/>
  <c r="BE11" i="24"/>
  <c r="BQ36" i="24"/>
  <c r="ED17" i="24"/>
  <c r="AG7" i="24"/>
  <c r="N11" i="24"/>
  <c r="CJ6" i="24"/>
  <c r="AS15" i="24"/>
  <c r="BU4" i="24"/>
  <c r="P28" i="24"/>
  <c r="V16" i="24"/>
  <c r="EN7" i="24"/>
  <c r="CT3" i="24"/>
  <c r="DU26" i="24"/>
  <c r="N10" i="24"/>
  <c r="BR20" i="24"/>
  <c r="CQ13" i="24"/>
  <c r="BT3" i="24"/>
  <c r="AL12" i="24"/>
  <c r="CI4" i="24"/>
  <c r="EL18" i="24"/>
  <c r="EG11" i="24"/>
  <c r="DE11" i="24"/>
  <c r="CU6" i="24"/>
  <c r="BS4" i="24"/>
  <c r="BJ8" i="24"/>
  <c r="BO12" i="24"/>
  <c r="EB28" i="24"/>
  <c r="DT4" i="24"/>
  <c r="AV2" i="24"/>
  <c r="BJ21" i="24"/>
  <c r="EH7" i="24"/>
  <c r="BY19" i="24"/>
  <c r="AQ5" i="24"/>
  <c r="EF12" i="24"/>
  <c r="X2" i="24"/>
  <c r="T14" i="24"/>
  <c r="BS10" i="24"/>
  <c r="DY12" i="24"/>
  <c r="AT6" i="24"/>
  <c r="DU4" i="24"/>
  <c r="AD38" i="24"/>
  <c r="EB22" i="24"/>
  <c r="EH27" i="24"/>
  <c r="AG11" i="24"/>
  <c r="DZ25" i="24"/>
  <c r="AL2" i="24"/>
  <c r="DV3" i="24"/>
  <c r="AM5" i="24"/>
  <c r="DS7" i="24"/>
  <c r="BQ27" i="24"/>
  <c r="BV21" i="24"/>
  <c r="AF3" i="24"/>
  <c r="DC5" i="24"/>
  <c r="EC17" i="24"/>
  <c r="BL41" i="24"/>
  <c r="H3" i="24"/>
  <c r="AR4" i="24"/>
  <c r="BS11" i="24"/>
  <c r="CA16" i="24"/>
  <c r="BK17" i="24"/>
  <c r="CC43" i="24"/>
  <c r="T2" i="24"/>
  <c r="AW4" i="24"/>
  <c r="S7" i="24"/>
  <c r="CQ17" i="24"/>
  <c r="DM15" i="24"/>
  <c r="U40" i="24"/>
  <c r="M5" i="24"/>
  <c r="DN2" i="24"/>
  <c r="BF34" i="24"/>
  <c r="BB13" i="24"/>
  <c r="DF4" i="24"/>
  <c r="EN8" i="24"/>
  <c r="S16" i="24"/>
  <c r="DJ21" i="24"/>
  <c r="DL10" i="24"/>
  <c r="CC4" i="24"/>
  <c r="CV5" i="24"/>
  <c r="DC33" i="24"/>
  <c r="AV12" i="24"/>
  <c r="AW13" i="24"/>
  <c r="DF5" i="24"/>
  <c r="DN18" i="24"/>
  <c r="W9" i="24"/>
  <c r="EB6" i="24"/>
  <c r="CK35" i="24"/>
  <c r="K4" i="24"/>
  <c r="EL3" i="24"/>
  <c r="EC2" i="24"/>
  <c r="AJ2" i="24"/>
  <c r="EL9" i="24"/>
  <c r="AI11" i="24"/>
  <c r="CH27" i="24"/>
  <c r="CC39" i="24"/>
  <c r="DK8" i="24"/>
  <c r="CR3" i="24"/>
  <c r="BN22" i="24"/>
  <c r="BC3" i="24"/>
  <c r="CM20" i="24"/>
  <c r="CO13" i="24"/>
  <c r="AE35" i="24"/>
  <c r="AV24" i="24"/>
  <c r="K28" i="24"/>
  <c r="BW4" i="24"/>
  <c r="J15" i="24"/>
  <c r="M15" i="24"/>
  <c r="F23" i="24"/>
  <c r="AE45" i="24"/>
  <c r="BK49" i="24"/>
  <c r="BN4" i="24"/>
  <c r="EE7" i="24"/>
  <c r="DX14" i="24"/>
  <c r="DS3" i="24"/>
  <c r="EF20" i="24"/>
  <c r="CZ9" i="24"/>
  <c r="CL7" i="24"/>
  <c r="AG12" i="24"/>
  <c r="CE16" i="24"/>
  <c r="K19" i="24"/>
  <c r="C3" i="24"/>
  <c r="DF8" i="24"/>
  <c r="EG7" i="24"/>
  <c r="EE13" i="24"/>
  <c r="CO7" i="24"/>
  <c r="CV25" i="24"/>
  <c r="DQ2" i="24"/>
  <c r="BO24" i="24"/>
  <c r="EC32" i="24"/>
  <c r="DJ10" i="24"/>
  <c r="DO18" i="24"/>
  <c r="CL3" i="24"/>
  <c r="DQ8" i="24"/>
  <c r="CP8" i="24"/>
  <c r="AC40" i="24"/>
  <c r="CV13" i="24"/>
  <c r="AC2" i="24"/>
  <c r="CA17" i="24"/>
  <c r="AG16" i="24"/>
  <c r="BE4" i="24"/>
  <c r="CU22" i="24"/>
  <c r="CK7" i="24"/>
  <c r="EM8" i="24"/>
  <c r="EA9" i="24"/>
  <c r="AI4" i="24"/>
  <c r="BO4" i="24"/>
  <c r="AT3" i="24"/>
  <c r="CK16" i="24"/>
  <c r="BO18" i="24"/>
  <c r="AG13" i="24"/>
  <c r="BP5" i="24"/>
  <c r="N16" i="24"/>
  <c r="CY6" i="24"/>
  <c r="O12" i="24"/>
  <c r="BF19" i="24"/>
  <c r="BK5" i="24"/>
  <c r="AR7" i="24"/>
  <c r="BX6" i="24"/>
  <c r="BM9" i="24"/>
  <c r="Z4" i="24"/>
  <c r="DM5" i="24"/>
  <c r="EN11" i="24"/>
  <c r="CM5" i="24"/>
  <c r="BZ5" i="24"/>
  <c r="AR13" i="24"/>
  <c r="W8" i="24"/>
  <c r="DT7" i="24"/>
  <c r="EK15" i="24"/>
  <c r="R11" i="24"/>
  <c r="AA6" i="24"/>
  <c r="DY5" i="24"/>
  <c r="CI13" i="24"/>
  <c r="CQ7" i="24"/>
  <c r="R12" i="24"/>
  <c r="CZ35" i="24"/>
  <c r="CB5" i="24"/>
  <c r="EK7" i="24"/>
  <c r="AG24" i="24"/>
  <c r="CF3" i="24"/>
  <c r="CA15" i="24"/>
  <c r="CP28" i="24"/>
  <c r="CH9" i="24"/>
  <c r="J3" i="24"/>
  <c r="EF37" i="24"/>
  <c r="BQ32" i="24"/>
  <c r="BY23" i="24"/>
  <c r="AM14" i="24"/>
  <c r="CE33" i="24"/>
  <c r="W29" i="24"/>
  <c r="AN10" i="24"/>
  <c r="DV8" i="24"/>
  <c r="CX4" i="24"/>
  <c r="BH5" i="24"/>
  <c r="G4" i="24"/>
  <c r="EC14" i="24"/>
  <c r="P16" i="24"/>
  <c r="CX22" i="24"/>
  <c r="DJ24" i="24"/>
  <c r="DK3" i="24"/>
  <c r="Y39" i="24"/>
  <c r="DL12" i="24"/>
  <c r="B19" i="24"/>
  <c r="BA23" i="24"/>
  <c r="K14" i="24"/>
  <c r="T33" i="24"/>
  <c r="AE34" i="24"/>
  <c r="EJ6" i="24"/>
  <c r="DN27" i="24"/>
  <c r="BA2" i="24"/>
  <c r="EH6" i="24"/>
  <c r="CH22" i="24"/>
  <c r="AX15" i="24"/>
  <c r="AT10" i="24"/>
  <c r="DM10" i="24"/>
  <c r="DA2" i="24"/>
  <c r="DK13" i="24"/>
  <c r="BW5" i="24"/>
  <c r="G21" i="24"/>
  <c r="Y10" i="24"/>
  <c r="Q20" i="24"/>
  <c r="DK20" i="24"/>
  <c r="AL20" i="24"/>
  <c r="EE8" i="24"/>
  <c r="AM2" i="24"/>
  <c r="BV25" i="24"/>
  <c r="CO6" i="24"/>
  <c r="AZ13" i="24"/>
  <c r="DV7" i="24"/>
  <c r="BE25" i="24"/>
  <c r="AU13" i="24"/>
  <c r="DZ15" i="24"/>
  <c r="BQ8" i="24"/>
  <c r="AC34" i="24"/>
  <c r="EB38" i="24"/>
  <c r="CN6" i="24"/>
  <c r="BW13" i="24"/>
  <c r="DA8" i="24"/>
  <c r="F7" i="24"/>
  <c r="H2" i="24"/>
  <c r="Q4" i="24"/>
  <c r="I25" i="24"/>
  <c r="AU27" i="24"/>
  <c r="CO19" i="24"/>
  <c r="DO9" i="24"/>
  <c r="CZ19" i="24"/>
  <c r="AL8" i="24"/>
  <c r="DK9" i="24"/>
  <c r="CD3" i="24"/>
  <c r="BY26" i="24"/>
  <c r="DW11" i="24"/>
  <c r="DK15" i="24"/>
  <c r="AX31" i="24"/>
  <c r="CN3" i="24"/>
  <c r="AO23" i="24"/>
  <c r="CV21" i="24"/>
  <c r="AB13" i="24"/>
  <c r="CE8" i="24"/>
  <c r="EN24" i="24"/>
  <c r="EH28" i="24"/>
  <c r="CK9" i="24"/>
  <c r="DB13" i="24"/>
  <c r="EI15" i="24"/>
  <c r="AL18" i="24"/>
  <c r="CD13" i="24"/>
  <c r="CE17" i="24"/>
  <c r="DY10" i="24"/>
  <c r="AL13" i="24"/>
  <c r="EM2" i="24"/>
  <c r="AE19" i="24"/>
  <c r="V3" i="24"/>
  <c r="BA14" i="24"/>
  <c r="BI13" i="24"/>
  <c r="AR6" i="24"/>
  <c r="CC2" i="24"/>
  <c r="DL11" i="24"/>
  <c r="BN3" i="24"/>
  <c r="AZ9" i="24"/>
  <c r="DX16" i="24"/>
  <c r="L18" i="24"/>
  <c r="CA8" i="24"/>
  <c r="BQ16" i="24"/>
  <c r="DT14" i="24"/>
  <c r="CF13" i="24"/>
  <c r="EM3" i="24"/>
  <c r="BX4" i="24"/>
  <c r="CU10" i="24"/>
  <c r="H21" i="24"/>
  <c r="H20" i="24"/>
  <c r="M2" i="24"/>
  <c r="B3" i="24"/>
  <c r="EG5" i="24"/>
  <c r="BX18" i="24"/>
  <c r="V19" i="24"/>
  <c r="BH8" i="24"/>
  <c r="AE17" i="24"/>
  <c r="D7" i="24"/>
  <c r="DZ11" i="24"/>
  <c r="C5" i="24"/>
  <c r="DS25" i="24"/>
  <c r="AQ48" i="24"/>
  <c r="DA7" i="24"/>
  <c r="CM17" i="24"/>
  <c r="BY12" i="24"/>
  <c r="AT18" i="24"/>
  <c r="CD15" i="24"/>
  <c r="BT33" i="24"/>
  <c r="BU9" i="24"/>
  <c r="DV6" i="24"/>
  <c r="AK3" i="24"/>
  <c r="AX4" i="24"/>
  <c r="DH7" i="24"/>
  <c r="CY11" i="24"/>
  <c r="AO35" i="24"/>
  <c r="M21" i="24"/>
  <c r="AA20" i="24"/>
  <c r="CD9" i="24"/>
  <c r="AP12" i="24"/>
  <c r="CM12" i="24"/>
  <c r="E16" i="24"/>
  <c r="CK13" i="24"/>
  <c r="EI25" i="24"/>
  <c r="DX18" i="24"/>
  <c r="CZ14" i="24"/>
  <c r="DM41" i="24"/>
  <c r="BU28" i="24"/>
  <c r="AH12" i="24"/>
  <c r="AN20" i="24"/>
  <c r="BY25" i="24"/>
  <c r="BP19" i="24"/>
  <c r="AR15" i="24"/>
  <c r="DF43" i="24"/>
  <c r="CX11" i="24"/>
  <c r="BC12" i="24"/>
  <c r="CL5" i="24"/>
  <c r="DM2" i="24"/>
  <c r="BA18" i="24"/>
  <c r="C10" i="24"/>
  <c r="E10" i="24"/>
  <c r="BN10" i="24"/>
  <c r="DL7" i="24"/>
  <c r="AF11" i="24"/>
  <c r="BR22" i="24"/>
  <c r="B22" i="24"/>
  <c r="AY7" i="24"/>
  <c r="BH15" i="24"/>
  <c r="DB15" i="24"/>
  <c r="DS27" i="24"/>
  <c r="BD5" i="24"/>
  <c r="AA31" i="24"/>
  <c r="EN19" i="24"/>
  <c r="AY3" i="24"/>
  <c r="BU14" i="24"/>
  <c r="AA22" i="24"/>
  <c r="DA33" i="24"/>
  <c r="DZ4" i="24"/>
  <c r="DI14" i="24"/>
  <c r="CL25" i="24"/>
  <c r="CK17" i="24"/>
  <c r="R3" i="24"/>
  <c r="BH11" i="24"/>
  <c r="DD2" i="24"/>
  <c r="AP4" i="24"/>
  <c r="BV4" i="24"/>
  <c r="DJ6" i="24"/>
  <c r="D2" i="24"/>
  <c r="CG2" i="24"/>
  <c r="DQ7" i="24"/>
  <c r="CX35" i="24"/>
  <c r="G5" i="24"/>
  <c r="D6" i="24"/>
  <c r="DI10" i="24"/>
  <c r="G3" i="24"/>
  <c r="CS8" i="24"/>
  <c r="AV14" i="24"/>
  <c r="AX40" i="24"/>
  <c r="AU6" i="24"/>
  <c r="G12" i="24"/>
  <c r="DY14" i="24"/>
  <c r="U9" i="24"/>
  <c r="T12" i="24"/>
  <c r="AF20" i="24"/>
  <c r="BD8" i="24"/>
  <c r="DU11" i="24"/>
  <c r="G19" i="24"/>
  <c r="AY13" i="24"/>
  <c r="EE9" i="24"/>
  <c r="AI3" i="24"/>
  <c r="BK2" i="24"/>
  <c r="BJ23" i="24"/>
  <c r="BG37" i="24"/>
  <c r="AW19" i="24"/>
  <c r="AV7" i="24"/>
  <c r="Q5" i="24"/>
  <c r="X39" i="24"/>
  <c r="BA13" i="24"/>
  <c r="DZ17" i="24"/>
  <c r="CX12" i="24"/>
  <c r="AY14" i="24"/>
  <c r="U19" i="24"/>
  <c r="BU2" i="24"/>
  <c r="Z37" i="24"/>
  <c r="BB15" i="24"/>
  <c r="AU19" i="24"/>
  <c r="AB11" i="24"/>
  <c r="CD20" i="24"/>
  <c r="K27" i="24"/>
  <c r="BM8" i="24"/>
  <c r="U3" i="24"/>
  <c r="AW14" i="24"/>
  <c r="BX5" i="24"/>
  <c r="AN5" i="24"/>
  <c r="CC25" i="24"/>
  <c r="CS6" i="24"/>
  <c r="DM32" i="24"/>
  <c r="DR30" i="24"/>
  <c r="DP9" i="24"/>
  <c r="C21" i="24"/>
  <c r="BQ2" i="24"/>
  <c r="X3" i="24"/>
  <c r="AN9" i="24"/>
  <c r="DT17" i="24"/>
  <c r="DM23" i="24"/>
  <c r="DT25" i="24"/>
  <c r="AH34" i="24"/>
  <c r="DO24" i="24"/>
  <c r="DK35" i="24"/>
  <c r="DE6" i="24"/>
  <c r="AB32" i="24"/>
  <c r="CG22" i="24"/>
  <c r="DO30" i="24"/>
  <c r="DR8" i="24"/>
  <c r="U17" i="24"/>
  <c r="AR3" i="24"/>
  <c r="AB24" i="24"/>
  <c r="CZ4" i="24"/>
  <c r="AD33" i="24"/>
  <c r="BH20" i="24"/>
  <c r="AE10" i="24"/>
  <c r="N12" i="24"/>
  <c r="CF25" i="24"/>
  <c r="CM39" i="24"/>
  <c r="BO16" i="24"/>
  <c r="B2" i="24"/>
  <c r="AT15" i="24"/>
  <c r="BT15" i="24"/>
  <c r="AN17" i="24"/>
  <c r="EE2" i="24"/>
  <c r="CZ18" i="24"/>
  <c r="DU8" i="24"/>
  <c r="D24" i="24"/>
  <c r="DL9" i="24"/>
  <c r="CW20" i="24"/>
  <c r="AP9" i="24"/>
  <c r="AB29" i="24"/>
  <c r="AB8" i="24"/>
  <c r="EE22" i="24"/>
  <c r="BB11" i="24"/>
  <c r="DB3" i="24"/>
  <c r="CU25" i="24"/>
  <c r="CV26" i="24"/>
  <c r="CT10" i="24"/>
  <c r="BX29" i="24"/>
  <c r="CM8" i="24"/>
  <c r="CC19" i="24"/>
  <c r="DT2" i="24"/>
  <c r="DC17" i="24"/>
  <c r="DZ30" i="24"/>
  <c r="DC2" i="24"/>
  <c r="AQ19" i="24"/>
  <c r="CB7" i="24"/>
  <c r="AZ2" i="24"/>
  <c r="AH17" i="24"/>
  <c r="G11" i="24"/>
  <c r="DE5" i="24"/>
  <c r="AG45" i="24"/>
  <c r="AK33" i="24"/>
  <c r="BT10" i="24"/>
  <c r="CF9" i="24"/>
  <c r="CL16" i="24"/>
  <c r="BA11" i="24"/>
  <c r="AT9" i="24"/>
  <c r="AS2" i="24"/>
  <c r="ED36" i="24"/>
  <c r="DO15" i="24"/>
  <c r="CW2" i="24"/>
  <c r="L11" i="24"/>
  <c r="EC8" i="24"/>
  <c r="M12" i="24"/>
  <c r="BI37" i="24"/>
  <c r="DD25" i="24"/>
  <c r="EE40" i="24"/>
  <c r="Z10" i="24"/>
  <c r="M8" i="24"/>
  <c r="B23" i="24"/>
  <c r="S6" i="24"/>
  <c r="DX2" i="24"/>
  <c r="CJ11" i="24"/>
  <c r="L9" i="24"/>
  <c r="EM5" i="24"/>
  <c r="CV6" i="24"/>
  <c r="DC3" i="24"/>
  <c r="AN35" i="24"/>
  <c r="CA9" i="24"/>
  <c r="BC4" i="24"/>
  <c r="CY10" i="24"/>
  <c r="CJ27" i="24"/>
  <c r="DF18" i="24"/>
  <c r="BI8" i="24"/>
  <c r="EC47" i="24"/>
  <c r="DC16" i="24"/>
  <c r="AW6" i="24"/>
  <c r="BS17" i="24"/>
  <c r="CT12" i="24"/>
  <c r="EH13" i="24"/>
  <c r="EN9" i="24"/>
  <c r="BI9" i="24"/>
  <c r="EI22" i="24"/>
  <c r="C8" i="24"/>
  <c r="BH29" i="24"/>
  <c r="DY13" i="24"/>
  <c r="BL10" i="24"/>
  <c r="E12" i="24"/>
  <c r="BL11" i="24"/>
  <c r="BT19" i="24"/>
  <c r="BE2" i="24"/>
  <c r="AA11" i="24"/>
  <c r="CQ4" i="24"/>
  <c r="DM4" i="24"/>
  <c r="BV14" i="24"/>
  <c r="AU5" i="24"/>
  <c r="DY40" i="24"/>
  <c r="AC15" i="24"/>
  <c r="BJ17" i="24"/>
  <c r="CS11" i="24"/>
  <c r="CO8" i="24"/>
  <c r="CP5" i="24"/>
  <c r="DM14" i="24"/>
  <c r="BS32" i="24"/>
  <c r="BD9" i="24"/>
  <c r="DK41" i="24"/>
  <c r="AF13" i="24"/>
  <c r="BV2" i="24"/>
  <c r="BK35" i="24"/>
  <c r="R14" i="24"/>
  <c r="BT17" i="24"/>
  <c r="CY8" i="24"/>
  <c r="DF6" i="24"/>
  <c r="DF27" i="24"/>
  <c r="DP16" i="24"/>
  <c r="CF32" i="24"/>
  <c r="BX31" i="24"/>
  <c r="DO19" i="24"/>
  <c r="DG5" i="24"/>
  <c r="CM18" i="24"/>
  <c r="CB11" i="24"/>
  <c r="E25" i="24"/>
  <c r="EK24" i="24"/>
  <c r="EG9" i="24"/>
  <c r="DQ20" i="24"/>
  <c r="BU12" i="24"/>
  <c r="DX5" i="24"/>
  <c r="J19" i="24"/>
  <c r="DD15" i="24"/>
  <c r="AC20" i="24"/>
  <c r="DJ25" i="24"/>
  <c r="AF5" i="24"/>
  <c r="DZ3" i="24"/>
  <c r="BY9" i="24"/>
  <c r="E6" i="24"/>
  <c r="ED29" i="24"/>
  <c r="D48" i="24"/>
  <c r="I11" i="24"/>
  <c r="DW16" i="24"/>
  <c r="AM24" i="24"/>
  <c r="CY27" i="24"/>
  <c r="AX8" i="24"/>
  <c r="AX14" i="24"/>
  <c r="Q24" i="24"/>
  <c r="E20" i="24"/>
  <c r="BE14" i="24"/>
  <c r="BR4" i="24"/>
  <c r="DI24" i="24"/>
  <c r="AR11" i="24"/>
  <c r="CI48" i="24"/>
  <c r="H25" i="24"/>
  <c r="BN32" i="24"/>
  <c r="AW5" i="24"/>
  <c r="DC25" i="24"/>
  <c r="EN41" i="24"/>
  <c r="CA23" i="24"/>
  <c r="DU32" i="24"/>
  <c r="DG3" i="24"/>
  <c r="X9" i="24"/>
  <c r="CU15" i="24"/>
  <c r="EL24" i="24"/>
  <c r="AB9" i="24"/>
  <c r="DN6" i="24"/>
  <c r="EJ5" i="24"/>
  <c r="CU4" i="24"/>
  <c r="V6" i="24"/>
  <c r="AI14" i="24"/>
  <c r="DA10" i="24"/>
  <c r="EA21" i="24"/>
  <c r="B12" i="24"/>
  <c r="BJ4" i="24"/>
  <c r="AK13" i="24"/>
  <c r="DZ7" i="24"/>
  <c r="H14" i="24"/>
  <c r="DN14" i="24"/>
  <c r="AC11" i="24"/>
  <c r="W17" i="24"/>
  <c r="DW2" i="24"/>
  <c r="CI33" i="24"/>
  <c r="DV26" i="24"/>
  <c r="DB4" i="24"/>
  <c r="AQ7" i="24"/>
  <c r="CG14" i="24"/>
  <c r="AX12" i="24"/>
  <c r="S17" i="24"/>
  <c r="CM30" i="24"/>
  <c r="DP19" i="24"/>
  <c r="Z6" i="24"/>
  <c r="BM24" i="24"/>
  <c r="AT22" i="24"/>
  <c r="AJ6" i="24"/>
  <c r="BA3" i="24"/>
  <c r="AJ10" i="24"/>
  <c r="AR9" i="24"/>
  <c r="R22" i="24"/>
  <c r="BT2" i="24"/>
  <c r="AE8" i="24"/>
  <c r="AG6" i="24"/>
  <c r="AS8" i="24"/>
  <c r="X4" i="24"/>
  <c r="AG14" i="24"/>
  <c r="DG12" i="24"/>
  <c r="L12" i="24"/>
  <c r="AE7" i="24"/>
  <c r="CA2" i="24"/>
  <c r="BF7" i="24"/>
  <c r="F12" i="24"/>
  <c r="DB18" i="24"/>
  <c r="BR7" i="24"/>
  <c r="DJ47" i="24"/>
  <c r="EM14" i="24"/>
  <c r="EF9" i="24"/>
  <c r="AB3" i="24"/>
  <c r="C9" i="24"/>
  <c r="R5" i="24"/>
  <c r="K32" i="24"/>
  <c r="BQ10" i="24"/>
  <c r="AL19" i="24"/>
  <c r="BV5" i="24"/>
  <c r="DE15" i="24"/>
  <c r="AE40" i="24"/>
  <c r="DP8" i="24"/>
  <c r="CK19" i="24"/>
  <c r="DP14" i="24"/>
  <c r="CF19" i="24"/>
  <c r="BY3" i="24"/>
  <c r="DE23" i="24"/>
  <c r="CG10" i="24"/>
  <c r="BF21" i="24"/>
  <c r="AD2" i="24"/>
  <c r="BA24" i="24"/>
  <c r="J14" i="24"/>
  <c r="CB14" i="24"/>
  <c r="CB10" i="24"/>
  <c r="DY17" i="24"/>
  <c r="AL4" i="24"/>
  <c r="CE5" i="24"/>
  <c r="BQ12" i="24"/>
  <c r="AX28" i="24"/>
  <c r="BU21" i="24"/>
  <c r="BK14" i="24"/>
  <c r="DR24" i="24"/>
  <c r="AE11" i="24"/>
  <c r="CS18" i="24"/>
  <c r="W5" i="24"/>
  <c r="CJ12" i="24"/>
  <c r="DH16" i="24"/>
  <c r="DW12" i="24"/>
  <c r="CF6" i="24"/>
  <c r="BT16" i="24"/>
  <c r="CC8" i="24"/>
  <c r="Q25" i="24"/>
  <c r="AR2" i="24"/>
  <c r="AO19" i="24"/>
  <c r="EJ18" i="24"/>
  <c r="BY16" i="24"/>
  <c r="Y24" i="24"/>
  <c r="AI21" i="24"/>
  <c r="EL5" i="24"/>
  <c r="J51" i="24"/>
  <c r="DP7" i="24"/>
  <c r="CH19" i="24"/>
  <c r="BM28" i="24"/>
  <c r="BY13" i="24"/>
  <c r="DS12" i="24"/>
  <c r="CJ32" i="24"/>
  <c r="J18" i="24"/>
  <c r="ED9" i="24"/>
  <c r="AV42" i="24"/>
  <c r="AX3" i="24"/>
  <c r="EH17" i="24"/>
  <c r="DE17" i="24"/>
  <c r="EL16" i="24"/>
  <c r="CU33" i="24"/>
  <c r="DZ31" i="24"/>
  <c r="CU2" i="24"/>
  <c r="EK31" i="24"/>
  <c r="AN16" i="24"/>
  <c r="BY27" i="24"/>
  <c r="CU7" i="24"/>
  <c r="DW3" i="24"/>
  <c r="EN4" i="24"/>
  <c r="AQ18" i="24"/>
  <c r="AC32" i="24"/>
  <c r="AS13" i="24"/>
  <c r="AM36" i="24"/>
  <c r="BX25" i="24"/>
  <c r="CB25" i="24"/>
  <c r="AS24" i="24"/>
  <c r="DZ28" i="24"/>
  <c r="DK43" i="24"/>
  <c r="EF5" i="24"/>
  <c r="W19" i="24"/>
  <c r="EN45" i="24"/>
  <c r="AT20" i="24"/>
  <c r="CJ2" i="24"/>
  <c r="EJ17" i="24"/>
  <c r="DQ19" i="24"/>
  <c r="Y9" i="24"/>
  <c r="CJ17" i="24"/>
  <c r="BM13" i="24"/>
  <c r="DY4" i="24"/>
  <c r="CW14" i="24"/>
  <c r="E26" i="24"/>
  <c r="DJ14" i="24"/>
  <c r="CZ11" i="24"/>
  <c r="ED5" i="24"/>
  <c r="DW15" i="24"/>
  <c r="CA20" i="24"/>
  <c r="DY11" i="24"/>
  <c r="DF20" i="24"/>
  <c r="BW12" i="24"/>
  <c r="EI6" i="24"/>
  <c r="BQ6" i="24"/>
  <c r="BF4" i="24"/>
  <c r="W6" i="24"/>
  <c r="DK5" i="24"/>
  <c r="P8" i="24"/>
  <c r="BH7" i="24"/>
  <c r="DT33" i="24"/>
  <c r="CY20" i="24"/>
  <c r="BD14" i="24"/>
  <c r="CZ49" i="24"/>
  <c r="CS3" i="24"/>
  <c r="DT3" i="24"/>
  <c r="Z16" i="24"/>
  <c r="DD11" i="24"/>
  <c r="CU14" i="24"/>
  <c r="S15" i="24"/>
  <c r="CM16" i="24"/>
  <c r="DZ22" i="24"/>
  <c r="DT15" i="24"/>
  <c r="CN2" i="24"/>
  <c r="DK14" i="24"/>
  <c r="CP10" i="24"/>
  <c r="AF12" i="24"/>
  <c r="BF8" i="24"/>
  <c r="AW16" i="24"/>
  <c r="DJ36" i="24"/>
  <c r="EA14" i="24"/>
  <c r="AH9" i="24"/>
  <c r="BQ7" i="24"/>
  <c r="EG27" i="24"/>
  <c r="AI8" i="24"/>
  <c r="AJ12" i="24"/>
  <c r="AJ3" i="24"/>
  <c r="EE6" i="24"/>
  <c r="Q12" i="24"/>
  <c r="CG34" i="24"/>
  <c r="DJ37" i="24"/>
  <c r="AG2" i="24"/>
  <c r="CE4" i="24"/>
  <c r="AV8" i="24"/>
  <c r="G25" i="24"/>
  <c r="AF33" i="24"/>
  <c r="BS5" i="24"/>
  <c r="S3" i="24"/>
  <c r="AY6" i="24"/>
  <c r="CM7" i="24"/>
  <c r="DL32" i="24"/>
  <c r="BM10" i="24"/>
  <c r="B9" i="24"/>
  <c r="BS3" i="24"/>
  <c r="EA29" i="24"/>
  <c r="CA11" i="24"/>
  <c r="CX2" i="24"/>
  <c r="Y5" i="24"/>
  <c r="DW24" i="24"/>
  <c r="EI3" i="24"/>
  <c r="BL14" i="24"/>
  <c r="EG19" i="24"/>
  <c r="AX13" i="24"/>
  <c r="CL6" i="24"/>
  <c r="DM22" i="24"/>
  <c r="AV15" i="24"/>
  <c r="DV9" i="24"/>
  <c r="AD18" i="24"/>
  <c r="AG4" i="24"/>
  <c r="H8" i="24"/>
  <c r="AP26" i="24"/>
  <c r="BB17" i="24"/>
  <c r="B24" i="24"/>
  <c r="ED7" i="24"/>
  <c r="T38" i="24"/>
  <c r="D22" i="24"/>
  <c r="DD7" i="24"/>
  <c r="AN23" i="24"/>
  <c r="DW7" i="24"/>
  <c r="EC25" i="24"/>
  <c r="J30" i="24"/>
  <c r="AJ7" i="24"/>
  <c r="EK4" i="24"/>
  <c r="DO5" i="24"/>
  <c r="BY14" i="24"/>
  <c r="K29" i="24"/>
  <c r="V11" i="24"/>
  <c r="EH12" i="24"/>
  <c r="DQ32" i="24"/>
  <c r="BQ9" i="24"/>
  <c r="CF35" i="24"/>
  <c r="BL21" i="24"/>
  <c r="BR21" i="24"/>
  <c r="BW24" i="24"/>
  <c r="AI2" i="24"/>
  <c r="EN22" i="24"/>
  <c r="AB40" i="24"/>
  <c r="BJ44" i="24"/>
  <c r="BH6" i="24"/>
  <c r="ED18" i="24"/>
  <c r="DK6" i="24"/>
  <c r="BZ11" i="24"/>
  <c r="DQ42" i="24"/>
  <c r="CC7" i="24"/>
  <c r="DD36" i="24"/>
  <c r="CR6" i="24"/>
  <c r="BB10" i="24"/>
  <c r="AU10" i="24"/>
  <c r="AY16" i="24"/>
  <c r="EJ4" i="24"/>
  <c r="CK3" i="24"/>
  <c r="EF14" i="24"/>
  <c r="BB33" i="24"/>
  <c r="CX15" i="24"/>
  <c r="G26" i="24"/>
  <c r="DY3" i="24"/>
  <c r="Z5" i="24"/>
  <c r="Z7" i="24"/>
  <c r="N3" i="24"/>
  <c r="DF36" i="24"/>
  <c r="AV5" i="24"/>
  <c r="H29" i="24"/>
  <c r="DL5" i="24"/>
  <c r="CT18" i="24"/>
  <c r="DJ9" i="24"/>
  <c r="D13" i="24"/>
  <c r="BL33" i="24"/>
  <c r="CI9" i="24"/>
  <c r="DG9" i="24"/>
  <c r="W2" i="24"/>
  <c r="AO14" i="24"/>
  <c r="CZ8" i="24"/>
  <c r="O13" i="24"/>
  <c r="DQ21" i="24"/>
  <c r="S5" i="24"/>
  <c r="AX20" i="24"/>
  <c r="EC3" i="24"/>
  <c r="EG3" i="24"/>
  <c r="BG29" i="24"/>
  <c r="AO25" i="24"/>
  <c r="AO8" i="24"/>
  <c r="CZ12" i="24"/>
  <c r="CR7" i="24"/>
  <c r="I9" i="24"/>
  <c r="AH22" i="24"/>
  <c r="AJ17" i="24"/>
  <c r="EE18" i="24"/>
  <c r="J11" i="24"/>
  <c r="AD9" i="24"/>
  <c r="CT7" i="24"/>
  <c r="EA17" i="24"/>
  <c r="CU18" i="24"/>
  <c r="BV6" i="24"/>
  <c r="AW11" i="24"/>
  <c r="EI13" i="24"/>
  <c r="DC22" i="24"/>
  <c r="AE4" i="24"/>
  <c r="BH4" i="24"/>
  <c r="DR20" i="24"/>
  <c r="AY12" i="24"/>
  <c r="CE3" i="24"/>
  <c r="CQ6" i="24"/>
  <c r="BL5" i="24"/>
  <c r="B16" i="24"/>
  <c r="BT12" i="24"/>
  <c r="N2" i="24"/>
  <c r="EB14" i="24"/>
  <c r="CG4" i="24"/>
  <c r="BO7" i="24"/>
  <c r="DC10" i="24"/>
  <c r="CI17" i="24"/>
  <c r="E7" i="24"/>
  <c r="EA8" i="24"/>
  <c r="W4" i="24"/>
  <c r="EG15" i="24"/>
  <c r="J2" i="24"/>
  <c r="E14" i="24"/>
  <c r="AM9" i="24"/>
  <c r="CH4" i="24"/>
  <c r="DH28" i="24"/>
  <c r="EG14" i="24"/>
  <c r="BT25" i="24"/>
  <c r="BZ22" i="24"/>
  <c r="CI28" i="24"/>
  <c r="BO31" i="24"/>
  <c r="CD11" i="24"/>
  <c r="AT25" i="24"/>
  <c r="BV22" i="24"/>
  <c r="M9" i="24"/>
  <c r="BG14" i="24"/>
  <c r="BF18" i="24"/>
  <c r="BL19" i="24"/>
  <c r="BO2" i="24"/>
  <c r="AO4" i="24"/>
  <c r="DT6" i="24"/>
  <c r="BA12" i="24"/>
  <c r="BN17" i="24"/>
  <c r="CI36" i="24"/>
  <c r="AS4" i="24"/>
  <c r="K10" i="24"/>
  <c r="BD27" i="24"/>
  <c r="I23" i="24"/>
  <c r="CR4" i="24"/>
  <c r="CR13" i="24"/>
  <c r="Q13" i="24"/>
  <c r="F34" i="24"/>
  <c r="Q17" i="24"/>
  <c r="AT11" i="24"/>
  <c r="EL22" i="24"/>
  <c r="AC10" i="24"/>
  <c r="CJ13" i="24"/>
  <c r="CT5" i="24"/>
  <c r="BK22" i="24"/>
  <c r="DF17" i="24"/>
  <c r="BA19" i="24"/>
  <c r="AW28" i="24"/>
  <c r="AO10" i="24"/>
  <c r="BI31" i="24"/>
  <c r="AK16" i="24"/>
  <c r="DW21" i="24"/>
  <c r="BP15" i="24"/>
  <c r="DD9" i="24"/>
  <c r="DR3" i="24"/>
  <c r="AY22" i="24"/>
  <c r="DD20" i="24"/>
  <c r="CQ32" i="24"/>
  <c r="BB37" i="24"/>
  <c r="BZ7" i="24"/>
  <c r="DQ40" i="24"/>
  <c r="DU17" i="24"/>
  <c r="Y29" i="24"/>
  <c r="N31" i="24"/>
  <c r="EK23" i="24"/>
  <c r="B7" i="24"/>
  <c r="AD23" i="24"/>
  <c r="I22" i="24"/>
  <c r="S19" i="24"/>
  <c r="EA49" i="24"/>
  <c r="Q7" i="24"/>
  <c r="AT26" i="24"/>
  <c r="BU7" i="24"/>
  <c r="AS20" i="24"/>
  <c r="CF5" i="24"/>
  <c r="DT9" i="24"/>
  <c r="B8" i="24"/>
  <c r="T13" i="24"/>
  <c r="I4" i="24"/>
  <c r="AR8" i="24"/>
  <c r="EB9" i="24"/>
  <c r="U8" i="24"/>
  <c r="DI11" i="24"/>
  <c r="AJ19" i="24"/>
  <c r="Q14" i="24"/>
  <c r="AP18" i="24"/>
  <c r="AQ16" i="24"/>
  <c r="EA12" i="24"/>
  <c r="CA5" i="24"/>
  <c r="DQ16" i="24"/>
  <c r="AU15" i="24"/>
  <c r="CU32" i="24"/>
  <c r="DX23" i="24"/>
  <c r="DT18" i="24"/>
  <c r="BT14" i="24"/>
  <c r="AC16" i="24"/>
  <c r="BP9" i="24"/>
  <c r="AB7" i="24"/>
  <c r="BD10" i="24"/>
  <c r="BW27" i="24"/>
  <c r="D23" i="24"/>
  <c r="I21" i="24"/>
  <c r="EI10" i="24"/>
  <c r="CH6" i="24"/>
  <c r="P22" i="24"/>
  <c r="F9" i="24"/>
  <c r="DW14" i="24"/>
  <c r="BA32" i="24"/>
  <c r="AV10" i="24"/>
  <c r="CF27" i="24"/>
  <c r="DJ2" i="24"/>
  <c r="DX4" i="24"/>
  <c r="BN21" i="24"/>
  <c r="CT14" i="24"/>
  <c r="AT8" i="24"/>
  <c r="DC9" i="24"/>
  <c r="AV3" i="24"/>
  <c r="EN25" i="24"/>
  <c r="CT23" i="24"/>
  <c r="CS10" i="24"/>
  <c r="DL26" i="24"/>
  <c r="CH18" i="24"/>
  <c r="AT14" i="24"/>
  <c r="CE13" i="24"/>
  <c r="DJ29" i="24"/>
  <c r="CH17" i="24"/>
  <c r="BE3" i="24"/>
  <c r="X12" i="24"/>
  <c r="EH11" i="24"/>
  <c r="D3" i="24"/>
  <c r="AM10" i="24"/>
  <c r="EA10" i="24"/>
  <c r="AI19" i="24"/>
  <c r="BH3" i="24"/>
  <c r="CC3" i="24"/>
  <c r="J10" i="24"/>
  <c r="AO38" i="24"/>
  <c r="CC9" i="24"/>
  <c r="Z24" i="24"/>
  <c r="DC23" i="24"/>
  <c r="H7" i="24"/>
  <c r="BJ12" i="24"/>
  <c r="AU2" i="24"/>
  <c r="E2" i="24"/>
  <c r="DS11" i="24"/>
  <c r="CK12" i="24"/>
  <c r="J23" i="24"/>
  <c r="BM21" i="24"/>
  <c r="DH11" i="24"/>
  <c r="DM35" i="24"/>
  <c r="G8" i="24"/>
  <c r="AB6" i="24"/>
  <c r="AR28" i="24"/>
  <c r="AD8" i="24"/>
  <c r="CO37" i="24"/>
  <c r="AV4" i="24"/>
  <c r="AC19" i="24"/>
  <c r="AZ31" i="24"/>
  <c r="DQ3" i="24"/>
  <c r="CM22" i="24"/>
  <c r="BQ22" i="24"/>
  <c r="CR18" i="24"/>
  <c r="DQ5" i="24"/>
  <c r="BM17" i="24"/>
  <c r="V5" i="24"/>
  <c r="X26" i="24"/>
  <c r="EJ8" i="24"/>
  <c r="CJ10" i="24"/>
  <c r="EI38" i="24"/>
  <c r="BL18" i="24"/>
  <c r="L24" i="24"/>
  <c r="B27" i="24"/>
  <c r="EH21" i="24"/>
  <c r="Y23" i="24"/>
  <c r="DN12" i="24"/>
  <c r="CD8" i="24"/>
  <c r="C28" i="24"/>
  <c r="P23" i="24"/>
  <c r="DH45" i="24"/>
  <c r="AM31" i="24"/>
  <c r="DY34" i="24"/>
  <c r="CY19" i="24"/>
  <c r="Q31" i="24"/>
  <c r="U7" i="24"/>
  <c r="DB30" i="24"/>
  <c r="W16" i="24"/>
  <c r="CW27" i="24"/>
  <c r="BT6" i="24"/>
  <c r="BE24" i="24"/>
  <c r="CE9" i="24"/>
  <c r="CG23" i="24"/>
  <c r="AK40" i="24"/>
  <c r="BV30" i="24"/>
  <c r="DE27" i="24"/>
  <c r="DT5" i="24"/>
  <c r="Z11" i="24"/>
  <c r="AL7" i="24"/>
  <c r="AD21" i="24"/>
  <c r="AU8" i="24"/>
  <c r="AF2" i="24"/>
  <c r="EH20" i="24"/>
  <c r="DR16" i="24"/>
  <c r="AM8" i="24"/>
  <c r="BR9" i="24"/>
  <c r="H10" i="24"/>
  <c r="E5" i="24"/>
  <c r="DY8" i="24"/>
  <c r="BJ26" i="24"/>
  <c r="AY17" i="24"/>
  <c r="BZ10" i="24"/>
  <c r="AE5" i="24"/>
  <c r="F3" i="24"/>
  <c r="DW23" i="24"/>
  <c r="EK20" i="24"/>
  <c r="Z17" i="24"/>
  <c r="BP13" i="24"/>
  <c r="BC17" i="24"/>
  <c r="H15" i="24"/>
  <c r="BG4" i="24"/>
  <c r="AG28" i="24"/>
  <c r="B11" i="24"/>
  <c r="BN38" i="24"/>
  <c r="EC9" i="24"/>
  <c r="BJ38" i="24"/>
  <c r="BW6" i="24"/>
  <c r="CQ9" i="24"/>
  <c r="DK16" i="24"/>
  <c r="CZ7" i="24"/>
  <c r="Y8" i="24"/>
  <c r="P3" i="24"/>
  <c r="J22" i="24"/>
  <c r="X31" i="24"/>
  <c r="BG3" i="24"/>
  <c r="BR11" i="24"/>
  <c r="DN10" i="24"/>
  <c r="AH10" i="24"/>
  <c r="BG2" i="24"/>
  <c r="CO3" i="24"/>
  <c r="EF13" i="24"/>
  <c r="D9" i="24"/>
  <c r="BA4" i="24"/>
  <c r="BP34" i="24"/>
  <c r="DJ19" i="24"/>
  <c r="DH19" i="24"/>
  <c r="C19" i="24"/>
  <c r="CD12" i="24"/>
  <c r="DK33" i="24"/>
  <c r="BR26" i="24"/>
  <c r="AE24" i="24"/>
  <c r="B14" i="24"/>
  <c r="BX7" i="24"/>
  <c r="AS12" i="24"/>
  <c r="EF2" i="24"/>
  <c r="AI5" i="24"/>
  <c r="L31" i="24"/>
  <c r="S9" i="24"/>
  <c r="BQ4" i="24"/>
  <c r="J20" i="24"/>
  <c r="DW9" i="24"/>
  <c r="CN9" i="24"/>
  <c r="DM34" i="24"/>
  <c r="CN13" i="24"/>
  <c r="AY19" i="24"/>
  <c r="EK30" i="24"/>
  <c r="EB4" i="24"/>
  <c r="DI26" i="24"/>
  <c r="AD10" i="24"/>
  <c r="CC29" i="24"/>
  <c r="DW4" i="24"/>
  <c r="DT12" i="24"/>
  <c r="T5" i="24"/>
  <c r="CR9" i="24"/>
  <c r="C27" i="24"/>
  <c r="CZ10" i="24"/>
  <c r="CZ6" i="24"/>
  <c r="AS3" i="24"/>
  <c r="BA17" i="24"/>
  <c r="ED10" i="24"/>
  <c r="AZ7" i="24"/>
  <c r="CL10" i="24"/>
  <c r="AY4" i="24"/>
  <c r="AJ9" i="24"/>
  <c r="CG6" i="24"/>
  <c r="CU46" i="24"/>
  <c r="DD8" i="24"/>
  <c r="CZ3" i="24"/>
  <c r="AA17" i="24"/>
  <c r="AX24" i="24"/>
  <c r="EB19" i="24"/>
  <c r="BV20" i="24"/>
  <c r="CN11" i="24"/>
  <c r="CB8" i="24"/>
  <c r="C13" i="24"/>
  <c r="AL22" i="24"/>
  <c r="DX19" i="24"/>
  <c r="AA2" i="24"/>
  <c r="F27" i="24"/>
  <c r="T6" i="24"/>
  <c r="BV31" i="24"/>
  <c r="DF11" i="24"/>
  <c r="DQ4" i="24"/>
  <c r="BM35" i="24"/>
  <c r="CU16" i="24"/>
  <c r="D30" i="24"/>
  <c r="M28" i="24"/>
  <c r="DO8" i="24"/>
  <c r="I37" i="24"/>
  <c r="DQ26" i="24"/>
  <c r="CI26" i="24"/>
  <c r="CQ11" i="24"/>
  <c r="DW38" i="24"/>
  <c r="DL8" i="24"/>
  <c r="AM7" i="24"/>
  <c r="BW42" i="24"/>
  <c r="AZ41" i="24"/>
  <c r="N34" i="24"/>
  <c r="DL31" i="24"/>
  <c r="CR26" i="24"/>
  <c r="CR27" i="24"/>
  <c r="BO50" i="24"/>
  <c r="DS46" i="24"/>
  <c r="DE16" i="24"/>
  <c r="F14" i="24"/>
  <c r="BH9" i="24"/>
  <c r="BM5" i="24"/>
  <c r="AB30" i="24"/>
  <c r="BR8" i="24"/>
  <c r="DE3" i="24"/>
  <c r="BH13" i="24"/>
  <c r="BR5" i="24"/>
  <c r="CM13" i="24"/>
  <c r="BF26" i="24"/>
  <c r="AR10" i="24"/>
  <c r="AB5" i="24"/>
  <c r="Y38" i="24"/>
  <c r="AH21" i="24"/>
  <c r="AF14" i="24"/>
  <c r="DI13" i="24"/>
  <c r="G13" i="24"/>
  <c r="AD20" i="24"/>
  <c r="DQ9" i="24"/>
  <c r="CN17" i="24"/>
  <c r="W12" i="24"/>
  <c r="EG16" i="24"/>
  <c r="Z15" i="24"/>
  <c r="CT11" i="24"/>
  <c r="DD10" i="24"/>
  <c r="EM26" i="24"/>
  <c r="DX3" i="24"/>
  <c r="B29" i="24"/>
  <c r="G18" i="24"/>
  <c r="BT4" i="24"/>
  <c r="AU7" i="24"/>
  <c r="BS2" i="24"/>
  <c r="AL30" i="24"/>
  <c r="AS11" i="24"/>
  <c r="DJ20" i="24"/>
  <c r="CI12" i="24"/>
  <c r="X15" i="24"/>
  <c r="BY6" i="24"/>
  <c r="EA30" i="24"/>
  <c r="BH12" i="24"/>
  <c r="BC5" i="24"/>
  <c r="B26" i="24"/>
  <c r="BB4" i="24"/>
  <c r="DV13" i="24"/>
  <c r="Q18" i="24"/>
  <c r="AG5" i="24"/>
  <c r="E23" i="24"/>
  <c r="DP11" i="24"/>
  <c r="BJ6" i="24"/>
  <c r="DH21" i="24"/>
  <c r="AP8" i="24"/>
  <c r="N20" i="24"/>
  <c r="AS10" i="24"/>
  <c r="P18" i="24"/>
  <c r="EM24" i="24"/>
  <c r="CX16" i="24"/>
  <c r="EE23" i="24"/>
  <c r="CJ4" i="24"/>
  <c r="I15" i="24"/>
  <c r="DG4" i="24"/>
  <c r="DI28" i="24"/>
  <c r="BN28" i="24"/>
  <c r="EF17" i="24"/>
  <c r="CQ3" i="24"/>
  <c r="X23" i="24"/>
  <c r="DS10" i="24"/>
  <c r="N7" i="24"/>
  <c r="BH16" i="24"/>
  <c r="BB12" i="24"/>
  <c r="CW15" i="24"/>
  <c r="BV39" i="24"/>
  <c r="Y3" i="24"/>
  <c r="R2" i="24"/>
  <c r="CG27" i="24"/>
  <c r="AC13" i="24"/>
  <c r="CY31" i="24"/>
  <c r="EF7" i="24"/>
  <c r="DE47" i="24"/>
  <c r="T3" i="24"/>
  <c r="AU16" i="24"/>
  <c r="DM24" i="24"/>
  <c r="CM28" i="24"/>
  <c r="BK10" i="24"/>
  <c r="BO6" i="24"/>
  <c r="F6" i="24"/>
  <c r="BM22" i="24"/>
  <c r="EH16" i="24"/>
  <c r="BF15" i="24"/>
  <c r="CB13" i="24"/>
  <c r="AD19" i="24"/>
  <c r="BS33" i="24"/>
  <c r="EA51" i="24"/>
  <c r="BO9" i="24"/>
  <c r="CT19" i="24"/>
  <c r="BY10" i="24"/>
  <c r="BE23" i="24"/>
  <c r="CO21" i="24"/>
  <c r="AV20" i="24"/>
  <c r="BZ20" i="24"/>
  <c r="AL42" i="24"/>
  <c r="AO30" i="24"/>
  <c r="CB39" i="24"/>
  <c r="AL29" i="24"/>
  <c r="DP3" i="24"/>
  <c r="Y22" i="24"/>
  <c r="BF25" i="24"/>
  <c r="DL23" i="24"/>
  <c r="CZ29" i="24"/>
  <c r="CE7" i="24"/>
  <c r="DC21" i="24"/>
  <c r="EE4" i="24"/>
  <c r="BF31" i="24"/>
  <c r="BO19" i="24"/>
  <c r="DB29" i="24"/>
  <c r="N35" i="24"/>
  <c r="AR19" i="24"/>
  <c r="ED13" i="24"/>
  <c r="DE33" i="24"/>
  <c r="CV42" i="24"/>
  <c r="F19" i="24"/>
  <c r="AM4" i="24"/>
  <c r="CV4" i="24"/>
  <c r="BS23" i="24"/>
  <c r="DL38" i="24"/>
  <c r="BH19" i="24"/>
  <c r="DB39" i="24"/>
  <c r="EA41" i="24"/>
  <c r="CZ31" i="24"/>
  <c r="K49" i="24"/>
  <c r="Z30" i="24"/>
  <c r="BZ21" i="24"/>
  <c r="DX8" i="24"/>
  <c r="CV32" i="24"/>
  <c r="DR17" i="24"/>
  <c r="EM17" i="24"/>
  <c r="AK5" i="24"/>
  <c r="CA24" i="24"/>
  <c r="BJ20" i="24"/>
  <c r="CM10" i="24"/>
  <c r="AN29" i="24"/>
  <c r="BT11" i="24"/>
  <c r="CC5" i="24"/>
  <c r="CT2" i="24"/>
  <c r="Y2" i="24"/>
  <c r="EM19" i="24"/>
  <c r="DR26" i="24"/>
  <c r="CW10" i="24"/>
  <c r="CQ18" i="24"/>
  <c r="AG26" i="24"/>
  <c r="DN34" i="24"/>
  <c r="BL8" i="24"/>
  <c r="AT4" i="24"/>
  <c r="DJ5" i="24"/>
  <c r="AK12" i="24"/>
  <c r="BV10" i="24"/>
  <c r="ED21" i="24"/>
  <c r="BS9" i="24"/>
  <c r="P11" i="24"/>
  <c r="EI16" i="24"/>
  <c r="EM11" i="24"/>
  <c r="T17" i="24"/>
  <c r="CC20" i="24"/>
  <c r="DC12" i="24"/>
  <c r="D32" i="24"/>
  <c r="CQ21" i="24"/>
  <c r="EA2" i="24"/>
  <c r="DG7" i="24"/>
  <c r="EK8" i="24"/>
  <c r="EF3" i="24"/>
  <c r="CP16" i="24"/>
  <c r="EM13" i="24"/>
  <c r="AL3" i="24"/>
  <c r="EL4" i="24"/>
  <c r="AI16" i="24"/>
  <c r="D20" i="24"/>
  <c r="CE28" i="24"/>
  <c r="AU9" i="24"/>
  <c r="CS2" i="24"/>
  <c r="EA6" i="24"/>
  <c r="BI18" i="24"/>
  <c r="DC7" i="24"/>
  <c r="EH36" i="24"/>
  <c r="BT18" i="24"/>
  <c r="CA6" i="24"/>
  <c r="DN20" i="24"/>
  <c r="BU23" i="24"/>
  <c r="BD19" i="24"/>
  <c r="AF39" i="24"/>
  <c r="AG17" i="24"/>
  <c r="BL12" i="24"/>
  <c r="F5" i="24"/>
  <c r="AE21" i="24"/>
  <c r="Y33" i="24"/>
  <c r="B18" i="24"/>
  <c r="DQ14" i="24"/>
  <c r="AI38" i="24"/>
  <c r="EJ9" i="24"/>
  <c r="BX9" i="24"/>
  <c r="EB10" i="24"/>
  <c r="AZ10" i="24"/>
  <c r="DM20" i="24"/>
  <c r="H34" i="24"/>
  <c r="BJ3" i="24"/>
  <c r="G15" i="24"/>
  <c r="T9" i="24"/>
  <c r="DW45" i="24"/>
  <c r="AE3" i="24"/>
  <c r="AH6" i="24"/>
  <c r="AX19" i="24"/>
  <c r="DS13" i="24"/>
  <c r="DI33" i="24"/>
  <c r="AN18" i="24"/>
  <c r="DT16" i="24"/>
  <c r="AV21" i="24"/>
  <c r="DY2" i="24"/>
  <c r="BX12" i="24"/>
  <c r="CL11" i="24"/>
  <c r="BA10" i="24"/>
  <c r="K3" i="24"/>
  <c r="BD13" i="24"/>
  <c r="EK12" i="24"/>
  <c r="CL20" i="24"/>
  <c r="M18" i="24"/>
  <c r="DG35" i="24"/>
  <c r="B21" i="24"/>
  <c r="F13" i="24"/>
  <c r="BE15" i="24"/>
  <c r="CD2" i="24"/>
  <c r="C20" i="24"/>
  <c r="DO12" i="24"/>
  <c r="AE30" i="24"/>
  <c r="EI26" i="24"/>
  <c r="D17" i="24"/>
  <c r="BL15" i="24"/>
  <c r="EN6" i="24"/>
  <c r="AE14" i="24"/>
  <c r="CB29" i="24"/>
  <c r="BE8" i="24"/>
  <c r="AV25" i="24"/>
  <c r="BA16" i="24"/>
  <c r="EM10" i="24"/>
  <c r="AB23" i="24"/>
  <c r="I3" i="24"/>
  <c r="Y20" i="24"/>
  <c r="CH3" i="24"/>
  <c r="BF11" i="24"/>
  <c r="DT22" i="24"/>
  <c r="EC4" i="24"/>
  <c r="DB19" i="24"/>
  <c r="M40" i="24"/>
  <c r="AS9" i="24"/>
  <c r="K43" i="24"/>
  <c r="BS16" i="24"/>
  <c r="AX29" i="24"/>
  <c r="M34" i="24"/>
  <c r="Y14" i="24"/>
  <c r="DW19" i="24"/>
  <c r="AZ4" i="24"/>
  <c r="EF27" i="24"/>
  <c r="DA15" i="24"/>
  <c r="EB16" i="24"/>
  <c r="AE50" i="24"/>
  <c r="AI10" i="24"/>
  <c r="CU5" i="24"/>
  <c r="CP12" i="24"/>
  <c r="J5" i="24"/>
  <c r="BQ30" i="24"/>
  <c r="BZ8" i="24"/>
  <c r="CH8" i="24"/>
  <c r="CP4" i="24"/>
  <c r="L5" i="24"/>
  <c r="EA13" i="24"/>
  <c r="DG25" i="24"/>
  <c r="EB15" i="24"/>
  <c r="O5" i="24"/>
  <c r="B10" i="24"/>
  <c r="AX5" i="24"/>
  <c r="AJ5" i="24"/>
  <c r="AE9" i="24"/>
  <c r="EK32" i="24"/>
  <c r="BY11" i="24"/>
  <c r="T20" i="24"/>
  <c r="U11" i="24"/>
  <c r="CW18" i="24"/>
  <c r="W11" i="24"/>
  <c r="CS14" i="24"/>
  <c r="DA21" i="24"/>
  <c r="CL2" i="24"/>
  <c r="DO3" i="24"/>
  <c r="BS8" i="24"/>
  <c r="EL8" i="24"/>
  <c r="EG2" i="24"/>
  <c r="EE12" i="24"/>
  <c r="DH2" i="24"/>
  <c r="AH16" i="24"/>
  <c r="AC18" i="24"/>
  <c r="EL14" i="24"/>
  <c r="BD18" i="24"/>
  <c r="DB9" i="24"/>
  <c r="CF12" i="24"/>
  <c r="CA12" i="24"/>
  <c r="AO15" i="24"/>
  <c r="BX17" i="24"/>
  <c r="DQ11" i="24"/>
  <c r="X28" i="24"/>
  <c r="BN11" i="24"/>
  <c r="DJ12" i="24"/>
  <c r="EB17" i="24"/>
  <c r="AO44" i="24"/>
  <c r="E8" i="24"/>
  <c r="J6" i="24"/>
  <c r="BI11" i="24"/>
  <c r="CU13" i="24"/>
  <c r="DZ16" i="24"/>
  <c r="DC18" i="24"/>
  <c r="AC27" i="24"/>
  <c r="P12" i="24"/>
  <c r="CZ37" i="24"/>
  <c r="BR2" i="24"/>
  <c r="BY5" i="24"/>
  <c r="EH18" i="24"/>
  <c r="CM15" i="24"/>
  <c r="CJ15" i="24"/>
  <c r="CU26" i="24"/>
  <c r="N22" i="24"/>
  <c r="DG26" i="24"/>
  <c r="DH10" i="24"/>
  <c r="EA4" i="24"/>
  <c r="BM12" i="24"/>
  <c r="B44" i="24"/>
  <c r="DO4" i="24"/>
  <c r="DS2" i="24"/>
  <c r="BD3" i="24"/>
  <c r="CG12" i="24"/>
  <c r="R21" i="24"/>
  <c r="P15" i="24"/>
  <c r="BL16" i="24"/>
  <c r="EL11" i="24"/>
  <c r="AZ20" i="24"/>
  <c r="CW5" i="24"/>
  <c r="CQ15" i="24"/>
  <c r="AC37" i="24"/>
  <c r="H18" i="24"/>
  <c r="DC6" i="24"/>
  <c r="ED3" i="24"/>
  <c r="CB17" i="24"/>
  <c r="AW8" i="24"/>
  <c r="DS31" i="24"/>
  <c r="CA10" i="24"/>
  <c r="CL9" i="24"/>
  <c r="CM14" i="24"/>
  <c r="AT35" i="24"/>
  <c r="M17" i="24"/>
  <c r="M11" i="24"/>
  <c r="BB7" i="24"/>
  <c r="G16" i="24"/>
  <c r="DO41" i="24"/>
  <c r="EG18" i="24"/>
  <c r="DW13" i="24"/>
  <c r="U16" i="24"/>
  <c r="CP14" i="24"/>
  <c r="CF49" i="24"/>
  <c r="CY21" i="24"/>
  <c r="DF42" i="24"/>
  <c r="CH5" i="24"/>
  <c r="DA19" i="24"/>
  <c r="DE19" i="24"/>
  <c r="D26" i="24"/>
  <c r="CN26" i="24"/>
  <c r="EA19" i="24"/>
  <c r="CF11" i="24"/>
  <c r="DN17" i="24"/>
  <c r="W20" i="24"/>
  <c r="DU19" i="24"/>
  <c r="EE36" i="24"/>
  <c r="I32" i="24"/>
  <c r="BW26" i="24"/>
  <c r="DA38" i="24"/>
  <c r="EM7" i="24"/>
  <c r="I47" i="24"/>
  <c r="EE25" i="24"/>
  <c r="U27" i="24"/>
  <c r="DV43" i="24"/>
  <c r="AX7" i="24"/>
  <c r="DW34" i="24"/>
  <c r="AD3" i="24"/>
  <c r="BW11" i="24"/>
  <c r="BJ35" i="24"/>
  <c r="DY25" i="24"/>
  <c r="AT12" i="24"/>
  <c r="Y6" i="24"/>
  <c r="C4" i="24"/>
  <c r="DN9" i="24"/>
  <c r="AM3" i="24"/>
  <c r="DX12" i="24"/>
  <c r="M19" i="24"/>
  <c r="Y4" i="24"/>
  <c r="AK22" i="24"/>
  <c r="CO14" i="24"/>
  <c r="BD2" i="24"/>
  <c r="BD4" i="24"/>
  <c r="Q38" i="24"/>
  <c r="DY27" i="24"/>
  <c r="CO9" i="24"/>
  <c r="AB12" i="24"/>
  <c r="W3" i="24"/>
  <c r="I43" i="24"/>
  <c r="AK7" i="24"/>
  <c r="CF14" i="24"/>
  <c r="CK6" i="24"/>
  <c r="V27" i="24"/>
  <c r="AO6" i="24"/>
  <c r="BM30" i="24"/>
  <c r="DH12" i="24"/>
  <c r="DA20" i="24"/>
  <c r="DA23" i="24"/>
  <c r="CN30" i="24"/>
  <c r="DJ4" i="24"/>
  <c r="EC15" i="24"/>
  <c r="CM29" i="24"/>
  <c r="AQ28" i="24"/>
  <c r="U6" i="24"/>
  <c r="DD12" i="24"/>
  <c r="AJ11" i="24"/>
  <c r="BG51" i="24"/>
  <c r="CQ12" i="24"/>
  <c r="AO50" i="24"/>
  <c r="EE15" i="24"/>
  <c r="K22" i="24"/>
  <c r="J4" i="24"/>
  <c r="DV18" i="24"/>
  <c r="L19" i="24"/>
  <c r="CO12" i="24"/>
  <c r="I12" i="24"/>
  <c r="K24" i="24"/>
  <c r="EA25" i="24"/>
  <c r="AR24" i="24"/>
  <c r="AS7" i="24"/>
  <c r="AQ9" i="24"/>
  <c r="BB24" i="24"/>
  <c r="BN19" i="24"/>
  <c r="CE2" i="24"/>
  <c r="ED16" i="24"/>
  <c r="BK19" i="24"/>
  <c r="CY7" i="24"/>
  <c r="BB18" i="24"/>
  <c r="AQ11" i="24"/>
  <c r="BR33" i="24"/>
  <c r="AP20" i="24"/>
  <c r="AW9" i="24"/>
  <c r="CK15" i="24"/>
  <c r="G2" i="24"/>
  <c r="CI20" i="24"/>
  <c r="DC40" i="24"/>
  <c r="AZ12" i="24"/>
  <c r="BE7" i="24"/>
  <c r="B37" i="24"/>
  <c r="DD27" i="24"/>
  <c r="CT17" i="24"/>
  <c r="DH22" i="24"/>
  <c r="DU18" i="24"/>
  <c r="AG9" i="24"/>
  <c r="DC29" i="24"/>
  <c r="AZ32" i="24"/>
  <c r="CT36" i="24"/>
  <c r="G35" i="24"/>
  <c r="EI5" i="24"/>
  <c r="AQ26" i="24"/>
  <c r="AG41" i="24"/>
  <c r="CW25" i="24"/>
  <c r="DK21" i="24"/>
  <c r="DG43" i="24"/>
  <c r="O7" i="24"/>
  <c r="DC28" i="24"/>
  <c r="X18" i="24"/>
  <c r="P47" i="24"/>
  <c r="W18" i="24"/>
  <c r="Y25" i="24"/>
  <c r="DL42" i="24"/>
  <c r="EB23" i="24"/>
  <c r="AU35" i="24"/>
  <c r="DD14" i="24"/>
  <c r="CK4" i="24"/>
  <c r="BO27" i="24"/>
  <c r="CH13" i="24"/>
  <c r="Z26" i="24"/>
  <c r="K26" i="24"/>
  <c r="DI32" i="24"/>
  <c r="M32" i="24"/>
  <c r="AB2" i="24"/>
  <c r="AT2" i="24"/>
  <c r="DH5" i="24"/>
  <c r="BV13" i="24"/>
  <c r="D33" i="24"/>
  <c r="CR49" i="24"/>
  <c r="BQ26" i="24"/>
  <c r="BO22" i="24"/>
  <c r="U25" i="24"/>
  <c r="DL20" i="24"/>
  <c r="DJ18" i="24"/>
  <c r="CV46" i="24"/>
  <c r="U5" i="24"/>
  <c r="AZ11" i="24"/>
  <c r="BQ13" i="24"/>
  <c r="CH44" i="24"/>
  <c r="CT46" i="24"/>
  <c r="Y13" i="24"/>
  <c r="U34" i="24"/>
  <c r="AO42" i="24"/>
  <c r="CP19" i="24"/>
  <c r="DD21" i="24"/>
  <c r="DD37" i="24"/>
  <c r="T31" i="24"/>
  <c r="DV38" i="24"/>
  <c r="DG40" i="24"/>
  <c r="DB45" i="24"/>
  <c r="AT28" i="24"/>
  <c r="CW11" i="24"/>
  <c r="AK10" i="24"/>
  <c r="AW2" i="24"/>
  <c r="EM12" i="24"/>
  <c r="BJ15" i="24"/>
  <c r="AJ13" i="24"/>
  <c r="CZ21" i="24"/>
  <c r="AG25" i="24"/>
  <c r="D21" i="24"/>
  <c r="EI2" i="24"/>
  <c r="AM32" i="24"/>
  <c r="Y35" i="24"/>
  <c r="EI19" i="24"/>
  <c r="M30" i="24"/>
  <c r="BK20" i="24"/>
  <c r="L23" i="24"/>
  <c r="DL29" i="24"/>
  <c r="CM9" i="24"/>
  <c r="T8" i="24"/>
  <c r="DZ35" i="24"/>
  <c r="CG18" i="24"/>
  <c r="AP11" i="24"/>
  <c r="AA10" i="24"/>
  <c r="BD29" i="24"/>
  <c r="R6" i="24"/>
  <c r="ED20" i="24"/>
  <c r="CP17" i="24"/>
  <c r="DN42" i="24"/>
  <c r="AV26" i="24"/>
  <c r="DG27" i="24"/>
  <c r="G20" i="24"/>
  <c r="O20" i="24"/>
  <c r="BC42" i="24"/>
  <c r="CI6" i="24"/>
  <c r="H36" i="24"/>
  <c r="CN32" i="24"/>
  <c r="F11" i="24"/>
  <c r="M20" i="24"/>
  <c r="I26" i="24"/>
  <c r="EJ22" i="24"/>
  <c r="CB3" i="24"/>
  <c r="CP36" i="24"/>
  <c r="AU3" i="24"/>
  <c r="DU30" i="24"/>
  <c r="CI11" i="24"/>
  <c r="AX26" i="24"/>
  <c r="CO24" i="24"/>
  <c r="DW10" i="24"/>
  <c r="AE12" i="24"/>
  <c r="AL10" i="24"/>
  <c r="EN10" i="24"/>
  <c r="BL23" i="24"/>
  <c r="EM15" i="24"/>
  <c r="EI20" i="24"/>
  <c r="F29" i="24"/>
  <c r="D18" i="24"/>
  <c r="AR33" i="24"/>
  <c r="CB27" i="24"/>
  <c r="T39" i="24"/>
  <c r="AP23" i="24"/>
  <c r="CE44" i="24"/>
  <c r="CQ16" i="24"/>
  <c r="CB19" i="24"/>
  <c r="AT19" i="24"/>
  <c r="DX7" i="24"/>
  <c r="CY13" i="24"/>
  <c r="CJ5" i="24"/>
  <c r="AZ5" i="24"/>
  <c r="BV33" i="24"/>
  <c r="DU22" i="24"/>
  <c r="CT31" i="24"/>
  <c r="BG11" i="24"/>
  <c r="DJ41" i="24"/>
  <c r="CC37" i="24"/>
  <c r="B31" i="24"/>
  <c r="BE18" i="24"/>
  <c r="BT9" i="24"/>
  <c r="W13" i="24"/>
  <c r="BS29" i="24"/>
  <c r="ED2" i="24"/>
  <c r="EB13" i="24"/>
  <c r="DP25" i="24"/>
  <c r="BI39" i="24"/>
  <c r="DU33" i="24"/>
  <c r="AH39" i="24"/>
  <c r="BP17" i="24"/>
  <c r="BJ2" i="24"/>
  <c r="L22" i="24"/>
  <c r="EJ20" i="24"/>
  <c r="CV22" i="24"/>
  <c r="I33" i="24"/>
  <c r="DO20" i="24"/>
  <c r="BS21" i="24"/>
  <c r="EG29" i="24"/>
  <c r="BH30" i="24"/>
  <c r="DQ18" i="24"/>
  <c r="R26" i="24"/>
  <c r="BX10" i="24"/>
  <c r="BA27" i="24"/>
  <c r="AZ22" i="24"/>
  <c r="AV17" i="24"/>
  <c r="DY26" i="24"/>
  <c r="AS37" i="24"/>
  <c r="C15" i="24"/>
  <c r="CE14" i="24"/>
  <c r="DA26" i="24"/>
  <c r="CH28" i="24"/>
  <c r="DS49" i="24"/>
  <c r="DI51" i="24"/>
  <c r="AL46" i="24"/>
  <c r="CB24" i="24"/>
  <c r="AM33" i="24"/>
  <c r="CN33" i="24"/>
  <c r="E3" i="24"/>
  <c r="BD20" i="24"/>
  <c r="CQ2" i="24"/>
  <c r="DA34" i="24"/>
  <c r="AQ2" i="24"/>
  <c r="AL6" i="24"/>
  <c r="DM29" i="24"/>
  <c r="J8" i="24"/>
  <c r="DU10" i="24"/>
  <c r="BS18" i="24"/>
  <c r="BL25" i="24"/>
  <c r="DB16" i="24"/>
  <c r="C25" i="24"/>
  <c r="AI9" i="24"/>
  <c r="AJ25" i="24"/>
  <c r="EN27" i="24"/>
  <c r="DG28" i="24"/>
  <c r="BD30" i="24"/>
  <c r="EL13" i="24"/>
  <c r="DJ8" i="24"/>
  <c r="CE30" i="24"/>
  <c r="EJ23" i="24"/>
  <c r="AY26" i="24"/>
  <c r="BV49" i="24"/>
  <c r="BK6" i="24"/>
  <c r="DX33" i="24"/>
  <c r="AD15" i="24"/>
  <c r="DX36" i="24"/>
  <c r="EK18" i="24"/>
  <c r="BY20" i="24"/>
  <c r="DO17" i="24"/>
  <c r="CQ39" i="24"/>
  <c r="BW18" i="24"/>
  <c r="AI28" i="24"/>
  <c r="N25" i="24"/>
  <c r="Z51" i="24"/>
  <c r="DK38" i="24"/>
  <c r="DU28" i="24"/>
  <c r="F49" i="24"/>
  <c r="BX32" i="24"/>
  <c r="W23" i="24"/>
  <c r="DB43" i="24"/>
  <c r="AO39" i="24"/>
  <c r="EN15" i="24"/>
  <c r="CA22" i="24"/>
  <c r="DL30" i="24"/>
  <c r="CF48" i="24"/>
  <c r="V31" i="24"/>
  <c r="AP29" i="24"/>
  <c r="BC23" i="24"/>
  <c r="EE46" i="24"/>
  <c r="C46" i="24"/>
  <c r="CG24" i="24"/>
  <c r="BO25" i="24"/>
  <c r="O8" i="24"/>
  <c r="W22" i="24"/>
  <c r="BX20" i="24"/>
  <c r="BZ31" i="24"/>
  <c r="ED46" i="24"/>
  <c r="CP31" i="24"/>
  <c r="CK37" i="24"/>
  <c r="AK19" i="24"/>
  <c r="BA29" i="24"/>
  <c r="DN22" i="24"/>
  <c r="AW30" i="24"/>
  <c r="EC40" i="24"/>
  <c r="BT49" i="24"/>
  <c r="BZ28" i="24"/>
  <c r="BJ48" i="24"/>
  <c r="BZ37" i="24"/>
  <c r="DW5" i="24"/>
  <c r="CG49" i="24"/>
  <c r="CS35" i="24"/>
  <c r="I27" i="24"/>
  <c r="BI26" i="24"/>
  <c r="CF24" i="24"/>
  <c r="AC44" i="24"/>
  <c r="AP14" i="24"/>
  <c r="V40" i="24"/>
  <c r="CJ38" i="24"/>
  <c r="O10" i="24"/>
  <c r="AS19" i="24"/>
  <c r="CV23" i="24"/>
  <c r="AS18" i="24"/>
  <c r="DM12" i="24"/>
  <c r="DV40" i="24"/>
  <c r="F15" i="24"/>
  <c r="CE23" i="24"/>
  <c r="DJ11" i="24"/>
  <c r="T27" i="24"/>
  <c r="EA32" i="24"/>
  <c r="CT30" i="24"/>
  <c r="Y15" i="24"/>
  <c r="DH23" i="24"/>
  <c r="CR36" i="24"/>
  <c r="CX28" i="24"/>
  <c r="CY5" i="24"/>
  <c r="BR39" i="24"/>
  <c r="BZ34" i="24"/>
  <c r="AT32" i="24"/>
  <c r="CB16" i="24"/>
  <c r="AG29" i="24"/>
  <c r="BM37" i="24"/>
  <c r="AN13" i="24"/>
  <c r="DE20" i="24"/>
  <c r="CL22" i="24"/>
  <c r="CY17" i="24"/>
  <c r="CC13" i="24"/>
  <c r="AW43" i="24"/>
  <c r="DC8" i="24"/>
  <c r="N39" i="24"/>
  <c r="J21" i="24"/>
  <c r="N26" i="24"/>
  <c r="O30" i="24"/>
  <c r="BI3" i="24"/>
  <c r="M6" i="24"/>
  <c r="H32" i="24"/>
  <c r="CD37" i="24"/>
  <c r="AW25" i="24"/>
  <c r="EM31" i="24"/>
  <c r="AM35" i="24"/>
  <c r="C38" i="24"/>
  <c r="D29" i="24"/>
  <c r="EB42" i="24"/>
  <c r="DD18" i="24"/>
  <c r="ED40" i="24"/>
  <c r="AM43" i="24"/>
  <c r="AG50" i="24"/>
  <c r="P26" i="24"/>
  <c r="AT45" i="24"/>
  <c r="AF8" i="24"/>
  <c r="CL15" i="24"/>
  <c r="DL18" i="24"/>
  <c r="BB49" i="24"/>
  <c r="BO34" i="24"/>
  <c r="DP21" i="24"/>
  <c r="AE37" i="24"/>
  <c r="EL7" i="24"/>
  <c r="EC49" i="24"/>
  <c r="AU26" i="24"/>
  <c r="EM18" i="24"/>
  <c r="AV31" i="24"/>
  <c r="EF25" i="24"/>
  <c r="AI13" i="24"/>
  <c r="EK13" i="24"/>
  <c r="CF28" i="24"/>
  <c r="AC17" i="24"/>
  <c r="DA18" i="24"/>
  <c r="AZ42" i="24"/>
  <c r="CV36" i="24"/>
  <c r="BL3" i="24"/>
  <c r="BY7" i="24"/>
  <c r="AJ24" i="24"/>
  <c r="DL19" i="24"/>
  <c r="DB26" i="24"/>
  <c r="BP7" i="24"/>
  <c r="AW29" i="24"/>
  <c r="AT33" i="24"/>
  <c r="AC47" i="24"/>
  <c r="DJ3" i="24"/>
  <c r="CV27" i="24"/>
  <c r="AO27" i="24"/>
  <c r="U20" i="24"/>
  <c r="AF37" i="24"/>
  <c r="BG35" i="24"/>
  <c r="AD12" i="24"/>
  <c r="AM18" i="24"/>
  <c r="BK18" i="24"/>
  <c r="CR32" i="24"/>
  <c r="BQ40" i="24"/>
  <c r="BL36" i="24"/>
  <c r="DO26" i="24"/>
  <c r="DV20" i="24"/>
  <c r="CO50" i="24"/>
  <c r="AK25" i="24"/>
  <c r="DR18" i="24"/>
  <c r="BW38" i="24"/>
  <c r="BW25" i="24"/>
  <c r="AS16" i="24"/>
  <c r="BB27" i="24"/>
  <c r="DJ13" i="24"/>
  <c r="K42" i="24"/>
  <c r="J49" i="24"/>
  <c r="BY49" i="24"/>
  <c r="AE25" i="24"/>
  <c r="P5" i="24"/>
  <c r="DA24" i="24"/>
  <c r="AR21" i="24"/>
  <c r="AP42" i="24"/>
  <c r="CA49" i="24"/>
  <c r="Z40" i="24"/>
  <c r="DL43" i="24"/>
  <c r="DM39" i="24"/>
  <c r="BX23" i="24"/>
  <c r="AN24" i="24"/>
  <c r="EC27" i="24"/>
  <c r="X25" i="24"/>
  <c r="CM11" i="24"/>
  <c r="EL23" i="24"/>
  <c r="BP23" i="24"/>
  <c r="CV28" i="24"/>
  <c r="CU43" i="24"/>
  <c r="BY42" i="24"/>
  <c r="I20" i="24"/>
  <c r="Z31" i="24"/>
  <c r="AC14" i="24"/>
  <c r="DZ14" i="24"/>
  <c r="DR27" i="24"/>
  <c r="J17" i="24"/>
  <c r="DZ27" i="24"/>
  <c r="DG22" i="24"/>
  <c r="DJ38" i="24"/>
  <c r="DO11" i="24"/>
  <c r="BM11" i="24"/>
  <c r="Z18" i="24"/>
  <c r="BX21" i="24"/>
  <c r="DM16" i="24"/>
  <c r="CK11" i="24"/>
  <c r="BM16" i="24"/>
  <c r="EJ25" i="24"/>
  <c r="R24" i="24"/>
  <c r="V21" i="24"/>
  <c r="CJ25" i="24"/>
  <c r="CT39" i="24"/>
  <c r="AL15" i="24"/>
  <c r="EC16" i="24"/>
  <c r="BI48" i="24"/>
  <c r="DZ9" i="24"/>
  <c r="CJ9" i="24"/>
  <c r="EE33" i="24"/>
  <c r="EG20" i="24"/>
  <c r="CS28" i="24"/>
  <c r="DZ26" i="24"/>
  <c r="AO16" i="24"/>
  <c r="EB31" i="24"/>
  <c r="AE13" i="24"/>
  <c r="BF17" i="24"/>
  <c r="AP19" i="24"/>
  <c r="K7" i="24"/>
  <c r="EB36" i="24"/>
  <c r="BH22" i="24"/>
  <c r="AN2" i="24"/>
  <c r="DU24" i="24"/>
  <c r="DB10" i="24"/>
  <c r="BU37" i="24"/>
  <c r="U22" i="24"/>
  <c r="DY22" i="24"/>
  <c r="N37" i="24"/>
  <c r="CL29" i="24"/>
  <c r="AV23" i="24"/>
  <c r="D19" i="24"/>
  <c r="CZ27" i="24"/>
  <c r="CX39" i="24"/>
  <c r="CJ51" i="24"/>
  <c r="Y40" i="24"/>
  <c r="J26" i="24"/>
  <c r="CO11" i="24"/>
  <c r="EN12" i="24"/>
  <c r="CD21" i="24"/>
  <c r="CI18" i="24"/>
  <c r="V9" i="24"/>
  <c r="BX24" i="24"/>
  <c r="CL50" i="24"/>
  <c r="AH19" i="24"/>
  <c r="BV3" i="24"/>
  <c r="CE15" i="24"/>
  <c r="BJ22" i="24"/>
  <c r="BA22" i="24"/>
  <c r="P29" i="24"/>
  <c r="CS13" i="24"/>
  <c r="CV37" i="24"/>
  <c r="BD25" i="24"/>
  <c r="ED8" i="24"/>
  <c r="P21" i="24"/>
  <c r="CK2" i="24"/>
  <c r="BZ16" i="24"/>
  <c r="AK39" i="24"/>
  <c r="DW39" i="24"/>
  <c r="EA5" i="24"/>
  <c r="EL21" i="24"/>
  <c r="EC20" i="24"/>
  <c r="J12" i="24"/>
  <c r="CB31" i="24"/>
  <c r="BP14" i="24"/>
  <c r="BV15" i="24"/>
  <c r="DI5" i="24"/>
  <c r="AD16" i="24"/>
  <c r="D41" i="24"/>
  <c r="AK11" i="24"/>
  <c r="CS40" i="24"/>
  <c r="BW9" i="24"/>
  <c r="P13" i="24"/>
  <c r="CH32" i="24"/>
  <c r="DF9" i="24"/>
  <c r="CH15" i="24"/>
  <c r="BF37" i="24"/>
  <c r="BS7" i="24"/>
  <c r="CM49" i="24"/>
  <c r="CC17" i="24"/>
  <c r="AU22" i="24"/>
  <c r="CV8" i="24"/>
  <c r="DC11" i="24"/>
  <c r="BJ16" i="24"/>
  <c r="BN26" i="24"/>
  <c r="Y26" i="24"/>
  <c r="C6" i="24"/>
  <c r="AS32" i="24"/>
  <c r="CI19" i="24"/>
  <c r="DY7" i="24"/>
  <c r="EB29" i="24"/>
  <c r="DR12" i="24"/>
  <c r="CB6" i="24"/>
  <c r="AR30" i="24"/>
  <c r="CF8" i="24"/>
  <c r="DY33" i="24"/>
  <c r="EE21" i="24"/>
  <c r="CL13" i="24"/>
  <c r="DD4" i="24"/>
  <c r="J13" i="24"/>
  <c r="BQ19" i="24"/>
  <c r="CD28" i="24"/>
  <c r="I16" i="24"/>
  <c r="EJ21" i="24"/>
  <c r="DY9" i="24"/>
  <c r="DQ25" i="24"/>
  <c r="EH32" i="24"/>
  <c r="DV21" i="24"/>
  <c r="C26" i="24"/>
  <c r="CP15" i="24"/>
  <c r="CD17" i="24"/>
  <c r="CU8" i="24"/>
  <c r="BY15" i="24"/>
  <c r="EJ7" i="24"/>
  <c r="AH5" i="24"/>
  <c r="AL23" i="24"/>
  <c r="CZ16" i="24"/>
  <c r="AN12" i="24"/>
  <c r="J32" i="24"/>
  <c r="AY15" i="24"/>
  <c r="DV41" i="24"/>
  <c r="AF15" i="24"/>
  <c r="E13" i="24"/>
  <c r="AJ21" i="24"/>
  <c r="DN35" i="24"/>
  <c r="BB29" i="24"/>
  <c r="Z3" i="24"/>
  <c r="D27" i="24"/>
  <c r="AM26" i="24"/>
  <c r="L4" i="24"/>
  <c r="V17" i="24"/>
  <c r="EC50" i="24"/>
  <c r="AA50" i="24"/>
  <c r="CN21" i="24"/>
  <c r="AH30" i="24"/>
  <c r="F47" i="24"/>
  <c r="DU14" i="24"/>
  <c r="AH25" i="24"/>
  <c r="CR24" i="24"/>
  <c r="DF40" i="24"/>
  <c r="BI43" i="24"/>
  <c r="V28" i="24"/>
  <c r="N30" i="24"/>
  <c r="BA49" i="24"/>
  <c r="N18" i="24"/>
  <c r="CP29" i="24"/>
  <c r="AM39" i="24"/>
  <c r="CQ36" i="24"/>
  <c r="CK14" i="24"/>
  <c r="ED26" i="24"/>
  <c r="T10" i="24"/>
  <c r="AG19" i="24"/>
  <c r="DC49" i="24"/>
  <c r="L40" i="24"/>
  <c r="AW20" i="24"/>
  <c r="DH46" i="24"/>
  <c r="C22" i="24"/>
  <c r="R15" i="24"/>
  <c r="CW40" i="24"/>
  <c r="DH39" i="24"/>
  <c r="BL9" i="24"/>
  <c r="G51" i="24"/>
  <c r="CM42" i="24"/>
  <c r="DO10" i="24"/>
  <c r="DF32" i="24"/>
  <c r="CC10" i="24"/>
  <c r="DS9" i="24"/>
  <c r="AW7" i="24"/>
  <c r="DZ13" i="24"/>
  <c r="CN8" i="24"/>
  <c r="K2" i="24"/>
  <c r="EA7" i="24"/>
  <c r="U2" i="24"/>
  <c r="BV16" i="24"/>
  <c r="EF21" i="24"/>
  <c r="BO44" i="24"/>
  <c r="EC12" i="24"/>
  <c r="AB48" i="24"/>
  <c r="H46" i="24"/>
  <c r="BJ24" i="24"/>
  <c r="H23" i="24"/>
  <c r="CD32" i="24"/>
  <c r="CM37" i="24"/>
  <c r="EE10" i="24"/>
  <c r="DJ17" i="24"/>
  <c r="CN34" i="24"/>
  <c r="R8" i="24"/>
  <c r="I28" i="24"/>
  <c r="CM26" i="24"/>
  <c r="AW22" i="24"/>
  <c r="F36" i="24"/>
  <c r="CA19" i="24"/>
  <c r="BG13" i="24"/>
  <c r="DL13" i="24"/>
  <c r="DH13" i="24"/>
  <c r="DY21" i="24"/>
  <c r="DG19" i="24"/>
  <c r="CO31" i="24"/>
  <c r="CJ19" i="24"/>
  <c r="BI14" i="24"/>
  <c r="I24" i="24"/>
  <c r="AR5" i="24"/>
  <c r="CF2" i="24"/>
  <c r="EM20" i="24"/>
  <c r="DG16" i="24"/>
  <c r="C30" i="24"/>
  <c r="Z13" i="24"/>
  <c r="DX48" i="24"/>
  <c r="EN46" i="24"/>
  <c r="DC26" i="24"/>
  <c r="AR36" i="24"/>
  <c r="CZ23" i="24"/>
  <c r="AX34" i="24"/>
  <c r="BV19" i="24"/>
  <c r="B15" i="24"/>
  <c r="M42" i="24"/>
  <c r="AU23" i="24"/>
  <c r="M3" i="24"/>
  <c r="CN43" i="24"/>
  <c r="BC22" i="24"/>
  <c r="U26" i="24"/>
  <c r="BS25" i="24"/>
  <c r="R19" i="24"/>
  <c r="CO43" i="24"/>
  <c r="AS21" i="24"/>
  <c r="AH2" i="24"/>
  <c r="AV6" i="24"/>
  <c r="AH11" i="24"/>
  <c r="BL2" i="24"/>
  <c r="BQ11" i="24"/>
  <c r="BF9" i="24"/>
  <c r="AK36" i="24"/>
  <c r="CB4" i="24"/>
  <c r="U33" i="24"/>
  <c r="S4" i="24"/>
  <c r="AH43" i="24"/>
  <c r="EG38" i="24"/>
  <c r="K16" i="24"/>
  <c r="DK24" i="24"/>
  <c r="M31" i="24"/>
  <c r="CO22" i="24"/>
  <c r="BK8" i="24"/>
  <c r="BI36" i="24"/>
  <c r="BO45" i="24"/>
  <c r="EC26" i="24"/>
  <c r="X8" i="24"/>
  <c r="CH30" i="24"/>
  <c r="AL9" i="24"/>
  <c r="BH23" i="24"/>
  <c r="BQ21" i="24"/>
  <c r="CT9" i="24"/>
  <c r="CE18" i="24"/>
  <c r="DK27" i="24"/>
  <c r="AF26" i="24"/>
  <c r="ED4" i="24"/>
  <c r="EJ11" i="24"/>
  <c r="L14" i="24"/>
  <c r="BF29" i="24"/>
  <c r="Z46" i="24"/>
  <c r="L10" i="24"/>
  <c r="EF19" i="24"/>
  <c r="BI27" i="24"/>
  <c r="BZ39" i="24"/>
  <c r="CG9" i="24"/>
  <c r="BK7" i="24"/>
  <c r="X21" i="24"/>
  <c r="DV24" i="24"/>
  <c r="BG12" i="24"/>
  <c r="CH41" i="24"/>
  <c r="DK11" i="24"/>
  <c r="AE29" i="24"/>
  <c r="EE19" i="24"/>
  <c r="D31" i="24"/>
  <c r="CB30" i="24"/>
  <c r="DU15" i="24"/>
  <c r="CW22" i="24"/>
  <c r="EH29" i="24"/>
  <c r="EM46" i="24"/>
  <c r="T37" i="24"/>
  <c r="DX42" i="24"/>
  <c r="W37" i="24"/>
  <c r="BB31" i="24"/>
  <c r="BN14" i="24"/>
  <c r="BW35" i="24"/>
  <c r="DM43" i="24"/>
  <c r="EB40" i="24"/>
  <c r="DV14" i="24"/>
  <c r="P34" i="24"/>
  <c r="E43" i="24"/>
  <c r="G45" i="24"/>
  <c r="CA42" i="24"/>
  <c r="DR4" i="24"/>
  <c r="CP3" i="24"/>
  <c r="V2" i="24"/>
  <c r="D4" i="24"/>
  <c r="CR23" i="24"/>
  <c r="AX10" i="24"/>
  <c r="O22" i="24"/>
  <c r="AB17" i="24"/>
  <c r="BN49" i="24"/>
  <c r="CT25" i="24"/>
  <c r="CX25" i="24"/>
  <c r="CK38" i="24"/>
  <c r="H45" i="24"/>
  <c r="DH37" i="24"/>
  <c r="DM9" i="24"/>
  <c r="DI7" i="24"/>
  <c r="AI17" i="24"/>
  <c r="DR14" i="24"/>
  <c r="Q9" i="24"/>
  <c r="DM33" i="24"/>
  <c r="C17" i="24"/>
  <c r="AD11" i="24"/>
  <c r="BW15" i="24"/>
  <c r="AQ13" i="24"/>
  <c r="BE13" i="24"/>
  <c r="CE25" i="24"/>
  <c r="DY18" i="24"/>
  <c r="CB12" i="24"/>
  <c r="AE6" i="24"/>
  <c r="CA37" i="24"/>
  <c r="DR11" i="24"/>
  <c r="AU12" i="24"/>
  <c r="CK24" i="24"/>
  <c r="DG17" i="24"/>
  <c r="DX22" i="24"/>
  <c r="I34" i="24"/>
  <c r="AT37" i="24"/>
  <c r="BI10" i="24"/>
  <c r="E19" i="24"/>
  <c r="BD6" i="24"/>
  <c r="DK2" i="24"/>
  <c r="DW8" i="24"/>
  <c r="AX2" i="24"/>
  <c r="CN10" i="24"/>
  <c r="DV34" i="24"/>
  <c r="AT7" i="24"/>
  <c r="CK21" i="24"/>
  <c r="DO13" i="24"/>
  <c r="DP15" i="24"/>
  <c r="CZ44" i="24"/>
  <c r="D11" i="24"/>
  <c r="BQ25" i="24"/>
  <c r="CR11" i="24"/>
  <c r="EF6" i="24"/>
  <c r="S29" i="24"/>
  <c r="AX18" i="24"/>
  <c r="Q36" i="24"/>
  <c r="CL30" i="24"/>
  <c r="EI11" i="24"/>
  <c r="CM21" i="24"/>
  <c r="DZ21" i="24"/>
  <c r="BR3" i="24"/>
  <c r="O38" i="24"/>
  <c r="Q22" i="24"/>
  <c r="DM30" i="24"/>
  <c r="EA27" i="24"/>
  <c r="BH38" i="24"/>
  <c r="N17" i="24"/>
  <c r="CN20" i="24"/>
  <c r="DI21" i="24"/>
  <c r="AH13" i="24"/>
  <c r="C40" i="24"/>
  <c r="K12" i="24"/>
  <c r="AK48" i="24"/>
  <c r="DF15" i="24"/>
  <c r="CV19" i="24"/>
  <c r="N38" i="24"/>
  <c r="EE28" i="24"/>
  <c r="BX2" i="24"/>
  <c r="AI40" i="24"/>
  <c r="EL25" i="24"/>
  <c r="AB25" i="24"/>
  <c r="T34" i="24"/>
  <c r="BL17" i="24"/>
  <c r="DN15" i="24"/>
  <c r="DN21" i="24"/>
  <c r="BN27" i="24"/>
  <c r="CN23" i="24"/>
  <c r="N43" i="24"/>
  <c r="BK39" i="24"/>
  <c r="EC18" i="24"/>
  <c r="EE11" i="24"/>
  <c r="AL28" i="24"/>
  <c r="DN8" i="24"/>
  <c r="CG11" i="24"/>
  <c r="L27" i="24"/>
  <c r="P25" i="24"/>
  <c r="AA18" i="24"/>
  <c r="BV23" i="24"/>
  <c r="T28" i="24"/>
  <c r="AZ14" i="24"/>
  <c r="AL45" i="24"/>
  <c r="V14" i="24"/>
  <c r="AI27" i="24"/>
  <c r="BC44" i="24"/>
  <c r="DO27" i="24"/>
  <c r="BG24" i="24"/>
  <c r="AF25" i="24"/>
  <c r="CA44" i="24"/>
  <c r="BB30" i="24"/>
  <c r="BD11" i="24"/>
  <c r="D25" i="24"/>
  <c r="EN21" i="24"/>
  <c r="BB23" i="24"/>
  <c r="DC13" i="24"/>
  <c r="CJ42" i="24"/>
  <c r="AE28" i="24"/>
  <c r="BI38" i="24"/>
  <c r="CL18" i="24"/>
  <c r="K40" i="24"/>
  <c r="CX9" i="24"/>
  <c r="DI22" i="24"/>
  <c r="BD15" i="24"/>
  <c r="DU38" i="24"/>
  <c r="DM27" i="24"/>
  <c r="V38" i="24"/>
  <c r="L37" i="24"/>
  <c r="AB4" i="24"/>
  <c r="CZ13" i="24"/>
  <c r="BJ10" i="24"/>
  <c r="AD17" i="24"/>
  <c r="E22" i="24"/>
  <c r="EM16" i="24"/>
  <c r="BF28" i="24"/>
  <c r="W31" i="24"/>
  <c r="EK5" i="24"/>
  <c r="CL26" i="24"/>
  <c r="EJ3" i="24"/>
  <c r="ED23" i="24"/>
  <c r="CZ20" i="24"/>
  <c r="EA18" i="24"/>
  <c r="O28" i="24"/>
  <c r="AU41" i="24"/>
  <c r="CU21" i="24"/>
  <c r="CZ2" i="24"/>
  <c r="AW24" i="24"/>
  <c r="CF17" i="24"/>
  <c r="AQ12" i="24"/>
  <c r="T7" i="24"/>
  <c r="DE21" i="24"/>
  <c r="CX27" i="24"/>
  <c r="Z23" i="24"/>
  <c r="BB22" i="24"/>
  <c r="CL8" i="24"/>
  <c r="EH5" i="24"/>
  <c r="AZ3" i="24"/>
  <c r="CT6" i="24"/>
  <c r="DB33" i="24"/>
  <c r="DK7" i="24"/>
  <c r="S14" i="24"/>
  <c r="BR23" i="24"/>
  <c r="G33" i="24"/>
  <c r="BI25" i="24"/>
  <c r="AO13" i="24"/>
  <c r="EL15" i="24"/>
  <c r="AC33" i="24"/>
  <c r="X22" i="24"/>
  <c r="F16" i="24"/>
  <c r="EG22" i="24"/>
  <c r="EE41" i="24"/>
  <c r="BK12" i="24"/>
  <c r="BE37" i="24"/>
  <c r="EE45" i="24"/>
  <c r="BU24" i="24"/>
  <c r="P40" i="24"/>
  <c r="AU18" i="24"/>
  <c r="B25" i="24"/>
  <c r="BY18" i="24"/>
  <c r="BS26" i="24"/>
  <c r="P4" i="24"/>
  <c r="CV43" i="24"/>
  <c r="CW41" i="24"/>
  <c r="CT22" i="24"/>
  <c r="BK16" i="24"/>
  <c r="CB23" i="24"/>
  <c r="DL4" i="24"/>
  <c r="CE6" i="24"/>
  <c r="AQ17" i="24"/>
  <c r="BP4" i="24"/>
  <c r="O16" i="24"/>
  <c r="CZ25" i="24"/>
  <c r="DU6" i="24"/>
  <c r="Z14" i="24"/>
  <c r="DR33" i="24"/>
  <c r="DA44" i="24"/>
  <c r="DK18" i="24"/>
  <c r="CC21" i="24"/>
  <c r="EC24" i="24"/>
  <c r="O6" i="24"/>
  <c r="AK20" i="24"/>
  <c r="CE39" i="24"/>
  <c r="DH18" i="24"/>
  <c r="DI9" i="24"/>
  <c r="BT7" i="24"/>
  <c r="BY32" i="24"/>
  <c r="AA3" i="24"/>
  <c r="CK26" i="24"/>
  <c r="BG28" i="24"/>
  <c r="BP10" i="24"/>
  <c r="EE38" i="24"/>
  <c r="N9" i="24"/>
  <c r="G17" i="24"/>
  <c r="AU21" i="24"/>
  <c r="BE19" i="24"/>
  <c r="CI24" i="24"/>
  <c r="EI9" i="24"/>
  <c r="BY46" i="24"/>
  <c r="BP31" i="24"/>
  <c r="EJ2" i="24"/>
  <c r="DL22" i="24"/>
  <c r="DR34" i="24"/>
  <c r="AT31" i="24"/>
  <c r="AR14" i="24"/>
  <c r="BN13" i="24"/>
  <c r="DM8" i="24"/>
  <c r="AD4" i="24"/>
  <c r="AV11" i="24"/>
  <c r="DW27" i="24"/>
  <c r="CG28" i="24"/>
  <c r="Y36" i="24"/>
  <c r="DU9" i="24"/>
  <c r="C41" i="24"/>
  <c r="K33" i="24"/>
  <c r="Y27" i="24"/>
  <c r="AC9" i="24"/>
  <c r="CH42" i="24"/>
  <c r="EJ31" i="24"/>
  <c r="CG20" i="24"/>
  <c r="U24" i="24"/>
  <c r="EI17" i="24"/>
  <c r="W21" i="24"/>
  <c r="T42" i="24"/>
  <c r="L30" i="24"/>
  <c r="BS14" i="24"/>
  <c r="U39" i="24"/>
  <c r="BY8" i="24"/>
  <c r="BI28" i="24"/>
  <c r="AP40" i="24"/>
  <c r="AC12" i="24"/>
  <c r="EK35" i="24"/>
  <c r="AY37" i="24"/>
  <c r="AJ26" i="24"/>
  <c r="L42" i="24"/>
  <c r="EE29" i="24"/>
  <c r="DU3" i="24"/>
  <c r="AY28" i="24"/>
  <c r="EB18" i="24"/>
  <c r="BF38" i="24"/>
  <c r="DU7" i="24"/>
  <c r="DR2" i="24"/>
  <c r="CT21" i="24"/>
  <c r="CY3" i="24"/>
  <c r="BK30" i="24"/>
  <c r="Y18" i="24"/>
  <c r="AM11" i="24"/>
  <c r="AJ29" i="24"/>
  <c r="AE27" i="24"/>
  <c r="EA50" i="24"/>
  <c r="DO21" i="24"/>
  <c r="DH6" i="24"/>
  <c r="J41" i="24"/>
  <c r="L16" i="24"/>
  <c r="CA50" i="24"/>
  <c r="BQ46" i="24"/>
  <c r="C18" i="24"/>
  <c r="DW32" i="24"/>
  <c r="V20" i="24"/>
  <c r="S22" i="24"/>
  <c r="AP2" i="24"/>
  <c r="BY30" i="24"/>
  <c r="EL26" i="24"/>
  <c r="O26" i="24"/>
  <c r="BA8" i="24"/>
  <c r="AG10" i="24"/>
  <c r="ED27" i="24"/>
  <c r="CW45" i="24"/>
  <c r="AO20" i="24"/>
  <c r="BL20" i="24"/>
  <c r="DI29" i="24"/>
  <c r="AL5" i="24"/>
  <c r="V7" i="24"/>
  <c r="G6" i="24"/>
  <c r="AK26" i="24"/>
  <c r="X37" i="24"/>
  <c r="DA25" i="24"/>
  <c r="BU33" i="24"/>
  <c r="BC50" i="24"/>
  <c r="AC4" i="24"/>
  <c r="I8" i="24"/>
  <c r="J24" i="24"/>
  <c r="DV12" i="24"/>
  <c r="EB21" i="24"/>
  <c r="EA40" i="24"/>
  <c r="AU24" i="24"/>
  <c r="EG24" i="24"/>
  <c r="EI21" i="24"/>
  <c r="S28" i="24"/>
  <c r="DK23" i="24"/>
  <c r="BU5" i="24"/>
  <c r="EA20" i="24"/>
  <c r="AZ19" i="24"/>
  <c r="DV11" i="24"/>
  <c r="BV9" i="24"/>
  <c r="E32" i="24"/>
  <c r="DM21" i="24"/>
  <c r="D45" i="24"/>
  <c r="H6" i="24"/>
  <c r="BU25" i="24"/>
  <c r="N33" i="24"/>
  <c r="ED22" i="24"/>
  <c r="V41" i="24"/>
  <c r="AJ45" i="24"/>
  <c r="Q26" i="24"/>
  <c r="P31" i="24"/>
  <c r="BT28" i="24"/>
  <c r="BG8" i="24"/>
  <c r="D16" i="24"/>
  <c r="DL24" i="24"/>
  <c r="AY48" i="24"/>
  <c r="DY16" i="24"/>
  <c r="DS24" i="24"/>
  <c r="DI20" i="24"/>
  <c r="CO34" i="24"/>
  <c r="V51" i="24"/>
  <c r="CF15" i="24"/>
  <c r="BB5" i="24"/>
  <c r="N19" i="24"/>
  <c r="F10" i="24"/>
  <c r="P41" i="24"/>
  <c r="BS40" i="24"/>
  <c r="CK20" i="24"/>
  <c r="X17" i="24"/>
  <c r="Y21" i="24"/>
  <c r="AH15" i="24"/>
  <c r="CA21" i="24"/>
  <c r="EJ47" i="24"/>
  <c r="N4" i="24"/>
  <c r="CL36" i="24"/>
  <c r="EN40" i="24"/>
  <c r="EK2" i="24"/>
  <c r="CU23" i="24"/>
  <c r="CF16" i="24"/>
  <c r="X13" i="24"/>
  <c r="BL4" i="24"/>
  <c r="DS14" i="24"/>
  <c r="CJ7" i="24"/>
  <c r="AI32" i="24"/>
  <c r="CG32" i="24"/>
  <c r="AN4" i="24"/>
  <c r="CV16" i="24"/>
  <c r="DA28" i="24"/>
  <c r="EM4" i="24"/>
  <c r="D10" i="24"/>
  <c r="CJ37" i="24"/>
  <c r="BX39" i="24"/>
  <c r="BY41" i="24"/>
  <c r="CJ16" i="24"/>
  <c r="DX13" i="24"/>
  <c r="BF10" i="24"/>
  <c r="CS12" i="24"/>
  <c r="ED33" i="24"/>
  <c r="CF43" i="24"/>
  <c r="DH17" i="24"/>
  <c r="D44" i="24"/>
  <c r="AX35" i="24"/>
  <c r="ED32" i="24"/>
  <c r="ED14" i="24"/>
  <c r="AO18" i="24"/>
  <c r="E18" i="24"/>
  <c r="BL42" i="24"/>
  <c r="AV22" i="24"/>
  <c r="BQ48" i="24"/>
  <c r="AX27" i="24"/>
  <c r="DQ33" i="24"/>
  <c r="BU32" i="24"/>
  <c r="EM38" i="24"/>
  <c r="X11" i="24"/>
  <c r="BH14" i="24"/>
  <c r="EB2" i="24"/>
  <c r="AQ8" i="24"/>
  <c r="DY36" i="24"/>
  <c r="AY31" i="24"/>
  <c r="BT34" i="24"/>
  <c r="AP10" i="24"/>
  <c r="CQ8" i="24"/>
  <c r="DC43" i="24"/>
  <c r="DG18" i="24"/>
  <c r="CZ17" i="24"/>
  <c r="CN29" i="24"/>
  <c r="BI2" i="24"/>
  <c r="CD30" i="24"/>
  <c r="BG9" i="24"/>
  <c r="Y17" i="24"/>
  <c r="P39" i="24"/>
  <c r="EL32" i="24"/>
  <c r="BH17" i="24"/>
  <c r="EE24" i="24"/>
  <c r="AZ30" i="24"/>
  <c r="CU9" i="24"/>
  <c r="BO13" i="24"/>
  <c r="DP10" i="24"/>
  <c r="BU38" i="24"/>
  <c r="AH42" i="24"/>
  <c r="BB2" i="24"/>
  <c r="M13" i="24"/>
  <c r="CU24" i="24"/>
  <c r="EA16" i="24"/>
  <c r="EA23" i="24"/>
  <c r="CP11" i="24"/>
  <c r="AZ23" i="24"/>
  <c r="AA14" i="24"/>
  <c r="CV29" i="24"/>
  <c r="BD28" i="24"/>
  <c r="BE28" i="24"/>
  <c r="EF33" i="24"/>
  <c r="BN23" i="24"/>
  <c r="BI16" i="24"/>
  <c r="BY34" i="24"/>
  <c r="EF24" i="24"/>
  <c r="AX30" i="24"/>
  <c r="EK27" i="24"/>
  <c r="AB37" i="24"/>
  <c r="AR12" i="24"/>
  <c r="BQ5" i="24"/>
  <c r="W49" i="24"/>
  <c r="EN18" i="24"/>
  <c r="CI16" i="24"/>
  <c r="O34" i="24"/>
  <c r="DC15" i="24"/>
  <c r="CY36" i="24"/>
  <c r="DI30" i="24"/>
  <c r="AU36" i="24"/>
  <c r="AF23" i="24"/>
  <c r="CZ42" i="24"/>
  <c r="BO43" i="24"/>
  <c r="BF44" i="24"/>
  <c r="BM46" i="24"/>
  <c r="U45" i="24"/>
  <c r="BF45" i="24"/>
  <c r="CK50" i="24"/>
  <c r="DG2" i="24"/>
  <c r="CO32" i="24"/>
  <c r="BU26" i="24"/>
  <c r="BO29" i="24"/>
  <c r="BP22" i="24"/>
  <c r="DD16" i="24"/>
  <c r="B28" i="24"/>
  <c r="CA28" i="24"/>
  <c r="AB16" i="24"/>
  <c r="AO11" i="24"/>
  <c r="CP21" i="24"/>
  <c r="AR39" i="24"/>
  <c r="BG31" i="24"/>
  <c r="DH14" i="24"/>
  <c r="BN46" i="24"/>
  <c r="DS21" i="24"/>
  <c r="M16" i="24"/>
  <c r="M10" i="24"/>
  <c r="CY14" i="24"/>
  <c r="DG15" i="24"/>
  <c r="BG5" i="24"/>
  <c r="DN48" i="24"/>
  <c r="DG21" i="24"/>
  <c r="DB44" i="24"/>
  <c r="CU39" i="24"/>
  <c r="BL43" i="24"/>
  <c r="CX51" i="24"/>
  <c r="DU13" i="24"/>
  <c r="BN20" i="24"/>
  <c r="AC5" i="24"/>
  <c r="BO28" i="24"/>
  <c r="P19" i="24"/>
  <c r="BV11" i="24"/>
  <c r="G27" i="24"/>
  <c r="DQ48" i="24"/>
  <c r="CH14" i="24"/>
  <c r="P30" i="24"/>
  <c r="B17" i="24"/>
  <c r="EG8" i="24"/>
  <c r="DE12" i="24"/>
  <c r="DO31" i="24"/>
  <c r="AX9" i="24"/>
  <c r="CT35" i="24"/>
  <c r="E24" i="24"/>
  <c r="AK24" i="24"/>
  <c r="EH19" i="24"/>
  <c r="BX22" i="24"/>
  <c r="CW43" i="24"/>
  <c r="CH48" i="24"/>
  <c r="BP18" i="24"/>
  <c r="DT32" i="24"/>
  <c r="DH26" i="24"/>
  <c r="DB49" i="24"/>
  <c r="CT38" i="24"/>
  <c r="AU28" i="24"/>
  <c r="EK28" i="24"/>
  <c r="BQ20" i="24"/>
  <c r="K50" i="24"/>
  <c r="DB37" i="24"/>
  <c r="T40" i="24"/>
  <c r="DC20" i="24"/>
  <c r="BK47" i="24"/>
  <c r="CH43" i="24"/>
  <c r="CW46" i="24"/>
  <c r="AC6" i="24"/>
  <c r="B6" i="24"/>
  <c r="CX10" i="24"/>
  <c r="BM26" i="24"/>
  <c r="AI15" i="24"/>
  <c r="AF22" i="24"/>
  <c r="L7" i="24"/>
  <c r="G9" i="24"/>
  <c r="O32" i="24"/>
  <c r="CS22" i="24"/>
  <c r="AN6" i="24"/>
  <c r="DG14" i="24"/>
  <c r="DH27" i="24"/>
  <c r="BJ32" i="24"/>
  <c r="BN7" i="24"/>
  <c r="BI24" i="24"/>
  <c r="C42" i="24"/>
  <c r="BM27" i="24"/>
  <c r="DM25" i="24"/>
  <c r="CW23" i="24"/>
  <c r="DJ39" i="24"/>
  <c r="Q19" i="24"/>
  <c r="CW29" i="24"/>
  <c r="H39" i="24"/>
  <c r="BM14" i="24"/>
  <c r="G41" i="24"/>
  <c r="S27" i="24"/>
  <c r="AZ17" i="24"/>
  <c r="BW23" i="24"/>
  <c r="O21" i="24"/>
  <c r="BM15" i="24"/>
  <c r="CO10" i="24"/>
  <c r="DA5" i="24"/>
  <c r="BJ9" i="24"/>
  <c r="CL4" i="24"/>
  <c r="BN16" i="24"/>
  <c r="L3" i="24"/>
  <c r="BP11" i="24"/>
  <c r="S26" i="24"/>
  <c r="CC6" i="24"/>
  <c r="BJ13" i="24"/>
  <c r="AB14" i="24"/>
  <c r="AO2" i="24"/>
  <c r="BC16" i="24"/>
  <c r="DN13" i="24"/>
  <c r="BT5" i="24"/>
  <c r="AJ22" i="24"/>
  <c r="BG20" i="24"/>
  <c r="R27" i="24"/>
  <c r="AD29" i="24"/>
  <c r="DN19" i="24"/>
  <c r="DW36" i="24"/>
  <c r="AH45" i="24"/>
  <c r="DY37" i="24"/>
  <c r="Q10" i="24"/>
  <c r="BE16" i="24"/>
  <c r="CB2" i="24"/>
  <c r="CF31" i="24"/>
  <c r="H24" i="24"/>
  <c r="CX6" i="24"/>
  <c r="EI27" i="24"/>
  <c r="CP23" i="24"/>
  <c r="DX10" i="24"/>
  <c r="CB21" i="24"/>
  <c r="CF10" i="24"/>
  <c r="BC20" i="24"/>
  <c r="BI12" i="24"/>
  <c r="M14" i="24"/>
  <c r="DW25" i="24"/>
  <c r="EL17" i="24"/>
  <c r="CB20" i="24"/>
  <c r="DH9" i="24"/>
  <c r="BV17" i="24"/>
  <c r="CS24" i="24"/>
  <c r="CY23" i="24"/>
  <c r="EL31" i="24"/>
  <c r="DN26" i="24"/>
  <c r="J39" i="24"/>
  <c r="DG33" i="24"/>
  <c r="DV28" i="24"/>
  <c r="T21" i="24"/>
  <c r="DM47" i="24"/>
  <c r="D40" i="24"/>
  <c r="DR10" i="24"/>
  <c r="DP44" i="24"/>
  <c r="DL2" i="24"/>
  <c r="CP40" i="24"/>
  <c r="BA20" i="24"/>
  <c r="M27" i="24"/>
  <c r="EH24" i="24"/>
  <c r="DA3" i="24"/>
  <c r="EB45" i="24"/>
  <c r="DD5" i="24"/>
  <c r="AP27" i="24"/>
  <c r="BL32" i="24"/>
  <c r="Z8" i="24"/>
  <c r="BT26" i="24"/>
  <c r="G29" i="24"/>
  <c r="AU34" i="24"/>
  <c r="EB12" i="24"/>
  <c r="AH26" i="24"/>
  <c r="E27" i="24"/>
  <c r="DP6" i="24"/>
  <c r="V24" i="24"/>
  <c r="EL44" i="24"/>
  <c r="E21" i="24"/>
  <c r="AS25" i="24"/>
  <c r="BE17" i="24"/>
  <c r="CM24" i="24"/>
  <c r="BZ9" i="24"/>
  <c r="D34" i="24"/>
  <c r="AT13" i="24"/>
  <c r="BE27" i="24"/>
  <c r="R13" i="24"/>
  <c r="J16" i="24"/>
  <c r="AK21" i="24"/>
  <c r="BI20" i="24"/>
  <c r="DS22" i="24"/>
  <c r="BO23" i="24"/>
  <c r="DX17" i="24"/>
  <c r="BO33" i="24"/>
  <c r="F40" i="24"/>
  <c r="DJ30" i="24"/>
  <c r="DF31" i="24"/>
  <c r="DB21" i="24"/>
  <c r="EJ13" i="24"/>
  <c r="AI36" i="24"/>
  <c r="AQ35" i="24"/>
  <c r="CO35" i="24"/>
  <c r="DJ23" i="24"/>
  <c r="EC6" i="24"/>
  <c r="BS47" i="24"/>
  <c r="BX14" i="24"/>
  <c r="CR22" i="24"/>
  <c r="BB35" i="24"/>
  <c r="DM18" i="24"/>
  <c r="F2" i="24"/>
  <c r="BW21" i="24"/>
  <c r="BG39" i="24"/>
  <c r="V37" i="24"/>
  <c r="EF18" i="24"/>
  <c r="J25" i="24"/>
  <c r="DR13" i="24"/>
  <c r="BT24" i="24"/>
  <c r="J40" i="24"/>
  <c r="EG12" i="24"/>
  <c r="N29" i="24"/>
  <c r="AI20" i="24"/>
  <c r="BT36" i="24"/>
  <c r="BV26" i="24"/>
  <c r="L25" i="24"/>
  <c r="AS31" i="24"/>
  <c r="CC22" i="24"/>
  <c r="BR24" i="24"/>
  <c r="DW18" i="24"/>
  <c r="DR29" i="24"/>
  <c r="CT27" i="24"/>
  <c r="D15" i="24"/>
  <c r="DX40" i="24"/>
  <c r="AV51" i="24"/>
  <c r="DG24" i="24"/>
  <c r="AO33" i="24"/>
  <c r="AA29" i="24"/>
  <c r="DE14" i="24"/>
  <c r="AG31" i="24"/>
  <c r="AI25" i="24"/>
  <c r="AM27" i="24"/>
  <c r="AQ31" i="24"/>
  <c r="AM30" i="24"/>
  <c r="CZ28" i="24"/>
  <c r="EG21" i="24"/>
  <c r="CQ43" i="24"/>
  <c r="H43" i="24"/>
  <c r="DO38" i="24"/>
  <c r="L41" i="24"/>
  <c r="S25" i="24"/>
  <c r="CU28" i="24"/>
  <c r="R50" i="24"/>
  <c r="CZ22" i="24"/>
  <c r="L32" i="24"/>
  <c r="CU49" i="24"/>
  <c r="BR50" i="24"/>
  <c r="AI42" i="24"/>
  <c r="V26" i="24"/>
  <c r="AG18" i="24"/>
  <c r="AA19" i="24"/>
  <c r="BM42" i="24"/>
  <c r="W28" i="24"/>
  <c r="EL30" i="24"/>
  <c r="CX48" i="24"/>
  <c r="DD28" i="24"/>
  <c r="AQ15" i="24"/>
  <c r="DJ43" i="24"/>
  <c r="AU33" i="24"/>
  <c r="CD27" i="24"/>
  <c r="CJ50" i="24"/>
  <c r="BN30" i="24"/>
  <c r="CE37" i="24"/>
  <c r="BB25" i="24"/>
  <c r="DK46" i="24"/>
  <c r="BM43" i="24"/>
  <c r="L26" i="24"/>
  <c r="F39" i="24"/>
  <c r="AR29" i="24"/>
  <c r="BR28" i="24"/>
  <c r="BS34" i="24"/>
  <c r="Z32" i="24"/>
  <c r="CK28" i="24"/>
  <c r="BB19" i="24"/>
  <c r="O9" i="24"/>
  <c r="AS43" i="24"/>
  <c r="DR42" i="24"/>
  <c r="BG25" i="24"/>
  <c r="CE46" i="24"/>
  <c r="CI14" i="24"/>
  <c r="EL6" i="24"/>
  <c r="DN38" i="24"/>
  <c r="EF23" i="24"/>
  <c r="AS6" i="24"/>
  <c r="DC14" i="24"/>
  <c r="EB32" i="24"/>
  <c r="BF22" i="24"/>
  <c r="I35" i="24"/>
  <c r="BA26" i="24"/>
  <c r="CG39" i="24"/>
  <c r="AL44" i="24"/>
  <c r="D38" i="24"/>
  <c r="DS38" i="24"/>
  <c r="EL46" i="24"/>
  <c r="X38" i="24"/>
  <c r="E45" i="24"/>
  <c r="CO51" i="24"/>
  <c r="DD24" i="24"/>
  <c r="EG49" i="24"/>
  <c r="CD47" i="24"/>
  <c r="AN38" i="24"/>
  <c r="BP30" i="24"/>
  <c r="BQ28" i="24"/>
  <c r="EI35" i="24"/>
  <c r="P27" i="24"/>
  <c r="L39" i="24"/>
  <c r="AN41" i="24"/>
  <c r="DZ39" i="24"/>
  <c r="BY36" i="24"/>
  <c r="AK30" i="24"/>
  <c r="BL51" i="24"/>
  <c r="DO32" i="24"/>
  <c r="CW49" i="24"/>
  <c r="DT37" i="24"/>
  <c r="DE49" i="24"/>
  <c r="CY42" i="24"/>
  <c r="BS37" i="24"/>
  <c r="CU47" i="24"/>
  <c r="AZ46" i="24"/>
  <c r="CE35" i="24"/>
  <c r="BR10" i="24"/>
  <c r="EB33" i="24"/>
  <c r="DE18" i="24"/>
  <c r="AV9" i="24"/>
  <c r="DK42" i="24"/>
  <c r="BU13" i="24"/>
  <c r="CM19" i="24"/>
  <c r="CJ41" i="24"/>
  <c r="DF24" i="24"/>
  <c r="CP22" i="24"/>
  <c r="BJ42" i="24"/>
  <c r="EI31" i="24"/>
  <c r="CN25" i="24"/>
  <c r="F25" i="24"/>
  <c r="EK34" i="24"/>
  <c r="DV30" i="24"/>
  <c r="EJ12" i="24"/>
  <c r="DT43" i="24"/>
  <c r="BZ18" i="24"/>
  <c r="AU40" i="24"/>
  <c r="S41" i="24"/>
  <c r="AF21" i="24"/>
  <c r="CX19" i="24"/>
  <c r="DF13" i="24"/>
  <c r="CN14" i="24"/>
  <c r="AN11" i="24"/>
  <c r="AE18" i="24"/>
  <c r="DT13" i="24"/>
  <c r="BE29" i="24"/>
  <c r="DR19" i="24"/>
  <c r="EF46" i="24"/>
  <c r="CX47" i="24"/>
  <c r="F17" i="24"/>
  <c r="CX20" i="24"/>
  <c r="DL28" i="24"/>
  <c r="DH32" i="24"/>
  <c r="AI34" i="24"/>
  <c r="DI45" i="24"/>
  <c r="AI41" i="24"/>
  <c r="AZ18" i="24"/>
  <c r="BH26" i="24"/>
  <c r="CM31" i="24"/>
  <c r="CY45" i="24"/>
  <c r="P17" i="24"/>
  <c r="EK26" i="24"/>
  <c r="BM51" i="24"/>
  <c r="AJ27" i="24"/>
  <c r="S45" i="24"/>
  <c r="AM16" i="24"/>
  <c r="K34" i="24"/>
  <c r="AS38" i="24"/>
  <c r="EG35" i="24"/>
  <c r="DF49" i="24"/>
  <c r="AQ14" i="24"/>
  <c r="DJ33" i="24"/>
  <c r="U15" i="24"/>
  <c r="AU43" i="24"/>
  <c r="DK28" i="24"/>
  <c r="AF19" i="24"/>
  <c r="V29" i="24"/>
  <c r="BZ49" i="24"/>
  <c r="K35" i="24"/>
  <c r="EF32" i="24"/>
  <c r="BU45" i="24"/>
  <c r="CI37" i="24"/>
  <c r="Q35" i="24"/>
  <c r="AP24" i="24"/>
  <c r="DM19" i="24"/>
  <c r="EE30" i="24"/>
  <c r="DX31" i="24"/>
  <c r="CS29" i="24"/>
  <c r="Q46" i="24"/>
  <c r="BG45" i="24"/>
  <c r="J27" i="24"/>
  <c r="E47" i="24"/>
  <c r="BD17" i="24"/>
  <c r="CL45" i="24"/>
  <c r="BX35" i="24"/>
  <c r="AG33" i="24"/>
  <c r="AT30" i="24"/>
  <c r="BB44" i="24"/>
  <c r="BP24" i="24"/>
  <c r="AI22" i="24"/>
  <c r="DM38" i="24"/>
  <c r="AO45" i="24"/>
  <c r="DG20" i="24"/>
  <c r="CG38" i="24"/>
  <c r="Q28" i="24"/>
  <c r="BA47" i="24"/>
  <c r="CC49" i="24"/>
  <c r="BV27" i="24"/>
  <c r="DR9" i="24"/>
  <c r="BE38" i="24"/>
  <c r="DX29" i="24"/>
  <c r="B41" i="24"/>
  <c r="EB35" i="24"/>
  <c r="AA27" i="24"/>
  <c r="DE26" i="24"/>
  <c r="BL31" i="24"/>
  <c r="AA48" i="24"/>
  <c r="AK42" i="24"/>
  <c r="DU51" i="24"/>
  <c r="P50" i="24"/>
  <c r="AZ40" i="24"/>
  <c r="BH33" i="24"/>
  <c r="DB6" i="24"/>
  <c r="AW50" i="24"/>
  <c r="EF39" i="24"/>
  <c r="DG46" i="24"/>
  <c r="BU30" i="24"/>
  <c r="Q51" i="24"/>
  <c r="DH30" i="24"/>
  <c r="ED24" i="24"/>
  <c r="DA32" i="24"/>
  <c r="CT40" i="24"/>
  <c r="DE24" i="24"/>
  <c r="AN28" i="24"/>
  <c r="BG42" i="24"/>
  <c r="BK44" i="24"/>
  <c r="BG41" i="24"/>
  <c r="F37" i="24"/>
  <c r="DC51" i="24"/>
  <c r="EF29" i="24"/>
  <c r="Y49" i="24"/>
  <c r="CW35" i="24"/>
  <c r="EM49" i="24"/>
  <c r="B48" i="24"/>
  <c r="BS19" i="24"/>
  <c r="DA22" i="24"/>
  <c r="AX36" i="24"/>
  <c r="X36" i="24"/>
  <c r="CV48" i="24"/>
  <c r="BP16" i="24"/>
  <c r="AF18" i="24"/>
  <c r="BM23" i="24"/>
  <c r="DP12" i="24"/>
  <c r="BG6" i="24"/>
  <c r="BX11" i="24"/>
  <c r="V39" i="24"/>
  <c r="DI17" i="24"/>
  <c r="CP7" i="24"/>
  <c r="BN41" i="24"/>
  <c r="CR20" i="24"/>
  <c r="K30" i="24"/>
  <c r="DD40" i="24"/>
  <c r="CO26" i="24"/>
  <c r="DI36" i="24"/>
  <c r="AP34" i="24"/>
  <c r="AZ28" i="24"/>
  <c r="BV18" i="24"/>
  <c r="N8" i="24"/>
  <c r="DZ2" i="24"/>
  <c r="CG3" i="24"/>
  <c r="EM6" i="24"/>
  <c r="EB8" i="24"/>
  <c r="CH20" i="24"/>
  <c r="AH20" i="24"/>
  <c r="K31" i="24"/>
  <c r="BR14" i="24"/>
  <c r="CC18" i="24"/>
  <c r="DO42" i="24"/>
  <c r="BL28" i="24"/>
  <c r="DE40" i="24"/>
  <c r="EC31" i="24"/>
  <c r="BW28" i="24"/>
  <c r="CO30" i="24"/>
  <c r="DI19" i="24"/>
  <c r="CK33" i="24"/>
  <c r="AU45" i="24"/>
  <c r="CL49" i="24"/>
  <c r="BC27" i="24"/>
  <c r="M39" i="24"/>
  <c r="BJ34" i="24"/>
  <c r="DU20" i="24"/>
  <c r="BK24" i="24"/>
  <c r="CB38" i="24"/>
  <c r="AG30" i="24"/>
  <c r="AW23" i="24"/>
  <c r="AU14" i="24"/>
  <c r="BE39" i="24"/>
  <c r="EE34" i="24"/>
  <c r="CE20" i="24"/>
  <c r="AE16" i="24"/>
  <c r="R18" i="24"/>
  <c r="EH30" i="24"/>
  <c r="CX5" i="24"/>
  <c r="BV12" i="24"/>
  <c r="AQ20" i="24"/>
  <c r="F44" i="24"/>
  <c r="CM25" i="24"/>
  <c r="BO30" i="24"/>
  <c r="DO25" i="24"/>
  <c r="BA42" i="24"/>
  <c r="M33" i="24"/>
  <c r="AQ47" i="24"/>
  <c r="BL47" i="24"/>
  <c r="S30" i="24"/>
  <c r="DM46" i="24"/>
  <c r="CS23" i="24"/>
  <c r="BE51" i="24"/>
  <c r="CE29" i="24"/>
  <c r="L20" i="24"/>
  <c r="CD4" i="24"/>
  <c r="BX27" i="24"/>
  <c r="Q47" i="24"/>
  <c r="BX43" i="24"/>
  <c r="AW34" i="24"/>
  <c r="CZ30" i="24"/>
  <c r="AY51" i="24"/>
  <c r="BP28" i="24"/>
  <c r="DQ22" i="24"/>
  <c r="BE42" i="24"/>
  <c r="AY39" i="24"/>
  <c r="EL47" i="24"/>
  <c r="EN26" i="24"/>
  <c r="AM37" i="24"/>
  <c r="CC27" i="24"/>
  <c r="EA28" i="24"/>
  <c r="DU25" i="24"/>
  <c r="AZ26" i="24"/>
  <c r="DQ17" i="24"/>
  <c r="BB50" i="24"/>
  <c r="DQ41" i="24"/>
  <c r="AE32" i="24"/>
  <c r="EM25" i="24"/>
  <c r="AI29" i="24"/>
  <c r="DV37" i="24"/>
  <c r="I45" i="24"/>
  <c r="EI51" i="24"/>
  <c r="BT48" i="24"/>
  <c r="AJ42" i="24"/>
  <c r="BZ14" i="24"/>
  <c r="BH36" i="24"/>
  <c r="AO34" i="24"/>
  <c r="J31" i="24"/>
  <c r="DK36" i="24"/>
  <c r="DW35" i="24"/>
  <c r="BL29" i="24"/>
  <c r="DE25" i="24"/>
  <c r="DI16" i="24"/>
  <c r="T51" i="24"/>
  <c r="CW32" i="24"/>
  <c r="K45" i="24"/>
  <c r="R47" i="24"/>
  <c r="ED42" i="24"/>
  <c r="BA48" i="24"/>
  <c r="AH51" i="24"/>
  <c r="CK29" i="24"/>
  <c r="BA46" i="24"/>
  <c r="CI30" i="24"/>
  <c r="AF49" i="24"/>
  <c r="AW44" i="24"/>
  <c r="BW51" i="24"/>
  <c r="V43" i="24"/>
  <c r="DJ34" i="24"/>
  <c r="DI23" i="24"/>
  <c r="AR23" i="24"/>
  <c r="O25" i="24"/>
  <c r="BR41" i="24"/>
  <c r="DB34" i="24"/>
  <c r="DZ8" i="24"/>
  <c r="CV44" i="24"/>
  <c r="CQ50" i="24"/>
  <c r="DQ51" i="24"/>
  <c r="DT8" i="24"/>
  <c r="CS19" i="24"/>
  <c r="BF14" i="24"/>
  <c r="CK36" i="24"/>
  <c r="EM9" i="24"/>
  <c r="EB20" i="24"/>
  <c r="CS45" i="24"/>
  <c r="AX50" i="24"/>
  <c r="DF29" i="24"/>
  <c r="BZ32" i="24"/>
  <c r="BF6" i="24"/>
  <c r="AW18" i="24"/>
  <c r="BL40" i="24"/>
  <c r="CK34" i="24"/>
  <c r="CR16" i="24"/>
  <c r="BO20" i="24"/>
  <c r="BX26" i="24"/>
  <c r="BX46" i="24"/>
  <c r="AR32" i="24"/>
  <c r="BY47" i="24"/>
  <c r="EB25" i="24"/>
  <c r="BW46" i="24"/>
  <c r="AO24" i="24"/>
  <c r="M41" i="24"/>
  <c r="DA37" i="24"/>
  <c r="AQ39" i="24"/>
  <c r="CO28" i="24"/>
  <c r="BU19" i="24"/>
  <c r="AC22" i="24"/>
  <c r="BO49" i="24"/>
  <c r="D46" i="24"/>
  <c r="AH7" i="24"/>
  <c r="EK45" i="24"/>
  <c r="CZ33" i="24"/>
  <c r="BH35" i="24"/>
  <c r="BZ30" i="24"/>
  <c r="AT23" i="24"/>
  <c r="AJ28" i="24"/>
  <c r="AZ16" i="24"/>
  <c r="DW49" i="24"/>
  <c r="BP21" i="24"/>
  <c r="AH3" i="24"/>
  <c r="DJ48" i="24"/>
  <c r="DV46" i="24"/>
  <c r="AF24" i="24"/>
  <c r="Y37" i="24"/>
  <c r="CY28" i="24"/>
  <c r="BV34" i="24"/>
  <c r="BQ29" i="24"/>
  <c r="CP47" i="24"/>
  <c r="DQ45" i="24"/>
  <c r="DL46" i="24"/>
  <c r="EL48" i="24"/>
  <c r="DC46" i="24"/>
  <c r="CT47" i="24"/>
  <c r="G46" i="24"/>
  <c r="AE43" i="24"/>
  <c r="EN33" i="24"/>
  <c r="H16" i="24"/>
  <c r="CS36" i="24"/>
  <c r="AX38" i="24"/>
  <c r="DL35" i="24"/>
  <c r="DS15" i="24"/>
  <c r="AT38" i="24"/>
  <c r="DM26" i="24"/>
  <c r="T36" i="24"/>
  <c r="AU48" i="24"/>
  <c r="AZ34" i="24"/>
  <c r="DP34" i="24"/>
  <c r="AO47" i="24"/>
  <c r="CS48" i="24"/>
  <c r="I49" i="24"/>
  <c r="BU41" i="24"/>
  <c r="S44" i="24"/>
  <c r="CC33" i="24"/>
  <c r="AB50" i="24"/>
  <c r="DU50" i="24"/>
  <c r="AR46" i="24"/>
  <c r="CN38" i="24"/>
  <c r="BW49" i="24"/>
  <c r="BR18" i="24"/>
  <c r="AQ3" i="24"/>
  <c r="DQ29" i="24"/>
  <c r="CH16" i="24"/>
  <c r="CW24" i="24"/>
  <c r="DQ23" i="24"/>
  <c r="AM50" i="24"/>
  <c r="R25" i="24"/>
  <c r="DF25" i="24"/>
  <c r="Z48" i="24"/>
  <c r="BI15" i="24"/>
  <c r="BX37" i="24"/>
  <c r="CU34" i="24"/>
  <c r="AU42" i="24"/>
  <c r="G39" i="24"/>
  <c r="DK10" i="24"/>
  <c r="B50" i="24"/>
  <c r="CH25" i="24"/>
  <c r="CF23" i="24"/>
  <c r="CQ20" i="24"/>
  <c r="DZ49" i="24"/>
  <c r="AV34" i="24"/>
  <c r="CB35" i="24"/>
  <c r="AH33" i="24"/>
  <c r="W36" i="24"/>
  <c r="CW9" i="24"/>
  <c r="EM30" i="24"/>
  <c r="AG42" i="24"/>
  <c r="EG26" i="24"/>
  <c r="CI45" i="24"/>
  <c r="AI33" i="24"/>
  <c r="CX30" i="24"/>
  <c r="BV24" i="24"/>
  <c r="AP28" i="24"/>
  <c r="O27" i="24"/>
  <c r="DN25" i="24"/>
  <c r="R39" i="24"/>
  <c r="U48" i="24"/>
  <c r="AH47" i="24"/>
  <c r="AK37" i="24"/>
  <c r="CG21" i="24"/>
  <c r="AY42" i="24"/>
  <c r="EN36" i="24"/>
  <c r="CQ40" i="24"/>
  <c r="EK25" i="24"/>
  <c r="DA51" i="24"/>
  <c r="DG34" i="24"/>
  <c r="AY32" i="24"/>
  <c r="ED19" i="24"/>
  <c r="DR47" i="24"/>
  <c r="DA30" i="24"/>
  <c r="DI15" i="24"/>
  <c r="E38" i="24"/>
  <c r="AV39" i="24"/>
  <c r="CJ28" i="24"/>
  <c r="DK44" i="24"/>
  <c r="DI42" i="24"/>
  <c r="DC36" i="24"/>
  <c r="BB28" i="24"/>
  <c r="BW29" i="24"/>
  <c r="AU49" i="24"/>
  <c r="BT29" i="24"/>
  <c r="AR16" i="24"/>
  <c r="BQ23" i="24"/>
  <c r="AD31" i="24"/>
  <c r="CT16" i="24"/>
  <c r="DS8" i="24"/>
  <c r="EL33" i="24"/>
  <c r="M35" i="24"/>
  <c r="ED39" i="24"/>
  <c r="BM41" i="24"/>
  <c r="BK26" i="24"/>
  <c r="U47" i="24"/>
  <c r="AE38" i="24"/>
  <c r="BM38" i="24"/>
  <c r="DY35" i="24"/>
  <c r="DX49" i="24"/>
  <c r="R43" i="24"/>
  <c r="EH31" i="24"/>
  <c r="CD38" i="24"/>
  <c r="DG41" i="24"/>
  <c r="EG46" i="24"/>
  <c r="AT34" i="24"/>
  <c r="N41" i="24"/>
  <c r="BN33" i="24"/>
  <c r="EA36" i="24"/>
  <c r="AV37" i="24"/>
  <c r="CG37" i="24"/>
  <c r="EN42" i="24"/>
  <c r="EJ38" i="24"/>
  <c r="AC49" i="24"/>
  <c r="BL30" i="24"/>
  <c r="DG42" i="24"/>
  <c r="T47" i="24"/>
  <c r="BJ36" i="24"/>
  <c r="DQ39" i="24"/>
  <c r="DD50" i="24"/>
  <c r="BP48" i="24"/>
  <c r="DO37" i="24"/>
  <c r="CW44" i="24"/>
  <c r="BV37" i="24"/>
  <c r="BP37" i="24"/>
  <c r="BP44" i="24"/>
  <c r="T32" i="24"/>
  <c r="DT30" i="24"/>
  <c r="EK16" i="24"/>
  <c r="S36" i="24"/>
  <c r="AF40" i="24"/>
  <c r="EC19" i="24"/>
  <c r="AA7" i="24"/>
  <c r="DL21" i="24"/>
  <c r="AY21" i="24"/>
  <c r="EN35" i="24"/>
  <c r="G24" i="24"/>
  <c r="AL24" i="24"/>
  <c r="CP43" i="24"/>
  <c r="EH34" i="24"/>
  <c r="H35" i="24"/>
  <c r="AR35" i="24"/>
  <c r="DB5" i="24"/>
  <c r="BG26" i="24"/>
  <c r="DY42" i="24"/>
  <c r="AG51" i="24"/>
  <c r="BM25" i="24"/>
  <c r="AS14" i="24"/>
  <c r="BU29" i="24"/>
  <c r="K11" i="24"/>
  <c r="CV18" i="24"/>
  <c r="Z22" i="24"/>
  <c r="DU16" i="24"/>
  <c r="Z27" i="24"/>
  <c r="AL36" i="24"/>
  <c r="AR34" i="24"/>
  <c r="DA13" i="24"/>
  <c r="BV7" i="24"/>
  <c r="AI30" i="24"/>
  <c r="AB20" i="24"/>
  <c r="CX21" i="24"/>
  <c r="CR28" i="24"/>
  <c r="AJ30" i="24"/>
  <c r="AD27" i="24"/>
  <c r="BK43" i="24"/>
  <c r="W27" i="24"/>
  <c r="BX48" i="24"/>
  <c r="DH51" i="24"/>
  <c r="DD41" i="24"/>
  <c r="CI7" i="24"/>
  <c r="V18" i="24"/>
  <c r="CR34" i="24"/>
  <c r="DP42" i="24"/>
  <c r="CV2" i="24"/>
  <c r="BR25" i="24"/>
  <c r="DG10" i="24"/>
  <c r="DP47" i="24"/>
  <c r="DB38" i="24"/>
  <c r="Y28" i="24"/>
  <c r="Q43" i="24"/>
  <c r="AH35" i="24"/>
  <c r="CR37" i="24"/>
  <c r="BD35" i="24"/>
  <c r="CO20" i="24"/>
  <c r="DP26" i="24"/>
  <c r="BJ37" i="24"/>
  <c r="CJ30" i="24"/>
  <c r="DV29" i="24"/>
  <c r="AG39" i="24"/>
  <c r="AK28" i="24"/>
  <c r="DM17" i="24"/>
  <c r="I44" i="24"/>
  <c r="CO47" i="24"/>
  <c r="DX50" i="24"/>
  <c r="AV16" i="24"/>
  <c r="DO45" i="24"/>
  <c r="DV39" i="24"/>
  <c r="CC23" i="24"/>
  <c r="J47" i="24"/>
  <c r="CI15" i="24"/>
  <c r="BY31" i="24"/>
  <c r="BX19" i="24"/>
  <c r="R35" i="24"/>
  <c r="EI29" i="24"/>
  <c r="CM33" i="24"/>
  <c r="DG31" i="24"/>
  <c r="CU19" i="24"/>
  <c r="DY51" i="24"/>
  <c r="O33" i="24"/>
  <c r="BL22" i="24"/>
  <c r="AQ27" i="24"/>
  <c r="DS30" i="24"/>
  <c r="EI14" i="24"/>
  <c r="BF47" i="24"/>
  <c r="DF14" i="24"/>
  <c r="CM23" i="24"/>
  <c r="BW14" i="24"/>
  <c r="CG19" i="24"/>
  <c r="DB23" i="24"/>
  <c r="EF44" i="24"/>
  <c r="CB51" i="24"/>
  <c r="DF28" i="24"/>
  <c r="CL28" i="24"/>
  <c r="AA15" i="24"/>
  <c r="S24" i="24"/>
  <c r="EI34" i="24"/>
  <c r="G30" i="24"/>
  <c r="BT40" i="24"/>
  <c r="DO46" i="24"/>
  <c r="EI44" i="24"/>
  <c r="DP49" i="24"/>
  <c r="CK22" i="24"/>
  <c r="AL35" i="24"/>
  <c r="AG49" i="24"/>
  <c r="EC42" i="24"/>
  <c r="CK30" i="24"/>
  <c r="CD44" i="24"/>
  <c r="B36" i="24"/>
  <c r="Q29" i="24"/>
  <c r="DC47" i="24"/>
  <c r="D49" i="24"/>
  <c r="AN34" i="24"/>
  <c r="AY45" i="24"/>
  <c r="DA46" i="24"/>
  <c r="CN51" i="24"/>
  <c r="AM42" i="24"/>
  <c r="BQ51" i="24"/>
  <c r="AE41" i="24"/>
  <c r="AL43" i="24"/>
  <c r="M51" i="24"/>
  <c r="BM49" i="24"/>
  <c r="BU47" i="24"/>
  <c r="E46" i="24"/>
  <c r="R20" i="24"/>
  <c r="AF27" i="24"/>
  <c r="AU32" i="24"/>
  <c r="AE22" i="24"/>
  <c r="CC42" i="24"/>
  <c r="Z42" i="24"/>
  <c r="BT27" i="24"/>
  <c r="DJ44" i="24"/>
  <c r="EI49" i="24"/>
  <c r="E34" i="24"/>
  <c r="CE10" i="24"/>
  <c r="Z39" i="24"/>
  <c r="BP32" i="24"/>
  <c r="CQ24" i="24"/>
  <c r="AK29" i="24"/>
  <c r="W40" i="24"/>
  <c r="CS9" i="24"/>
  <c r="K23" i="24"/>
  <c r="AS22" i="24"/>
  <c r="BL35" i="24"/>
  <c r="CO18" i="24"/>
  <c r="E9" i="24"/>
  <c r="C43" i="24"/>
  <c r="BC36" i="24"/>
  <c r="BC37" i="24"/>
  <c r="AD14" i="24"/>
  <c r="BF16" i="24"/>
  <c r="BZ23" i="24"/>
  <c r="BR17" i="24"/>
  <c r="BK28" i="24"/>
  <c r="AD35" i="24"/>
  <c r="DP28" i="24"/>
  <c r="AY44" i="24"/>
  <c r="AC30" i="24"/>
  <c r="Q27" i="24"/>
  <c r="BG21" i="24"/>
  <c r="DK34" i="24"/>
  <c r="AY40" i="24"/>
  <c r="EF48" i="24"/>
  <c r="CM50" i="24"/>
  <c r="EI30" i="24"/>
  <c r="AJ23" i="24"/>
  <c r="V30" i="24"/>
  <c r="DD30" i="24"/>
  <c r="DM45" i="24"/>
  <c r="AD44" i="24"/>
  <c r="DC4" i="24"/>
  <c r="EJ33" i="24"/>
  <c r="BJ19" i="24"/>
  <c r="AR22" i="24"/>
  <c r="AO41" i="24"/>
  <c r="CE43" i="24"/>
  <c r="CY33" i="24"/>
  <c r="DT28" i="24"/>
  <c r="ED28" i="24"/>
  <c r="M29" i="24"/>
  <c r="CR21" i="24"/>
  <c r="CA35" i="24"/>
  <c r="AV47" i="24"/>
  <c r="DK37" i="24"/>
  <c r="DI49" i="24"/>
  <c r="DX24" i="24"/>
  <c r="AQ23" i="24"/>
  <c r="AL34" i="24"/>
  <c r="BC29" i="24"/>
  <c r="BP27" i="24"/>
  <c r="X30" i="24"/>
  <c r="P35" i="24"/>
  <c r="BS20" i="24"/>
  <c r="Y42" i="24"/>
  <c r="Z25" i="24"/>
  <c r="AK44" i="24"/>
  <c r="DU21" i="24"/>
  <c r="AF28" i="24"/>
  <c r="CY49" i="24"/>
  <c r="AF29" i="24"/>
  <c r="BV42" i="24"/>
  <c r="DY44" i="24"/>
  <c r="H31" i="24"/>
  <c r="DJ28" i="24"/>
  <c r="CM34" i="24"/>
  <c r="CE38" i="24"/>
  <c r="C31" i="24"/>
  <c r="AP46" i="24"/>
  <c r="K44" i="24"/>
  <c r="DN41" i="24"/>
  <c r="CE32" i="24"/>
  <c r="I13" i="24"/>
  <c r="DF23" i="24"/>
  <c r="AF42" i="24"/>
  <c r="L29" i="24"/>
  <c r="EM47" i="24"/>
  <c r="AY38" i="24"/>
  <c r="S40" i="24"/>
  <c r="H27" i="24"/>
  <c r="I40" i="24"/>
  <c r="AN37" i="24"/>
  <c r="AC42" i="24"/>
  <c r="AA32" i="24"/>
  <c r="AQ51" i="24"/>
  <c r="BQ50" i="24"/>
  <c r="D35" i="24"/>
  <c r="ED43" i="24"/>
  <c r="H44" i="24"/>
  <c r="Z44" i="24"/>
  <c r="EF26" i="24"/>
  <c r="DQ30" i="24"/>
  <c r="EI48" i="24"/>
  <c r="CS50" i="24"/>
  <c r="DG47" i="24"/>
  <c r="K38" i="24"/>
  <c r="BP36" i="24"/>
  <c r="AQ50" i="24"/>
  <c r="EJ49" i="24"/>
  <c r="CW48" i="24"/>
  <c r="BR42" i="24"/>
  <c r="CI38" i="24"/>
  <c r="AK41" i="24"/>
  <c r="DB40" i="24"/>
  <c r="EC33" i="24"/>
  <c r="AD49" i="24"/>
  <c r="DM36" i="24"/>
  <c r="F41" i="24"/>
  <c r="BU31" i="24"/>
  <c r="S32" i="24"/>
  <c r="AQ44" i="24"/>
  <c r="CM46" i="24"/>
  <c r="B51" i="24"/>
  <c r="DB31" i="24"/>
  <c r="G44" i="24"/>
  <c r="CX41" i="24"/>
  <c r="BQ39" i="24"/>
  <c r="EA31" i="24"/>
  <c r="H37" i="24"/>
  <c r="DA35" i="24"/>
  <c r="AU46" i="24"/>
  <c r="AQ24" i="24"/>
  <c r="EJ32" i="24"/>
  <c r="EM21" i="24"/>
  <c r="T24" i="24"/>
  <c r="DQ31" i="24"/>
  <c r="EM22" i="24"/>
  <c r="Y16" i="24"/>
  <c r="Z20" i="24"/>
  <c r="CH39" i="24"/>
  <c r="CO48" i="24"/>
  <c r="DD26" i="24"/>
  <c r="CW47" i="24"/>
  <c r="AW38" i="24"/>
  <c r="DB32" i="24"/>
  <c r="DL37" i="24"/>
  <c r="AZ47" i="24"/>
  <c r="AS41" i="24"/>
  <c r="DK50" i="24"/>
  <c r="DG32" i="24"/>
  <c r="AW35" i="24"/>
  <c r="BY50" i="24"/>
  <c r="DE31" i="24"/>
  <c r="DU44" i="24"/>
  <c r="AT43" i="24"/>
  <c r="EG13" i="24"/>
  <c r="AF47" i="24"/>
  <c r="BB26" i="24"/>
  <c r="BT20" i="24"/>
  <c r="AA36" i="24"/>
  <c r="AI47" i="24"/>
  <c r="AN46" i="24"/>
  <c r="DN36" i="24"/>
  <c r="CC41" i="24"/>
  <c r="DJ51" i="24"/>
  <c r="CC51" i="24"/>
  <c r="AT27" i="24"/>
  <c r="BU46" i="24"/>
  <c r="CN45" i="24"/>
  <c r="AP41" i="24"/>
  <c r="Y47" i="24"/>
  <c r="Y50" i="24"/>
  <c r="EE44" i="24"/>
  <c r="R29" i="24"/>
  <c r="EI18" i="24"/>
  <c r="BQ14" i="24"/>
  <c r="BH25" i="24"/>
  <c r="DH15" i="24"/>
  <c r="X19" i="24"/>
  <c r="EF22" i="24"/>
  <c r="CG16" i="24"/>
  <c r="BV40" i="24"/>
  <c r="BR44" i="24"/>
  <c r="CW21" i="24"/>
  <c r="AH4" i="24"/>
  <c r="T26" i="24"/>
  <c r="BK21" i="24"/>
  <c r="AH27" i="24"/>
  <c r="ED11" i="24"/>
  <c r="E33" i="24"/>
  <c r="AD39" i="24"/>
  <c r="EB24" i="24"/>
  <c r="AG38" i="24"/>
  <c r="DP38" i="24"/>
  <c r="AS28" i="24"/>
  <c r="CQ41" i="24"/>
  <c r="BJ7" i="24"/>
  <c r="BM4" i="24"/>
  <c r="H4" i="24"/>
  <c r="AJ18" i="24"/>
  <c r="EF10" i="24"/>
  <c r="BF49" i="24"/>
  <c r="BR30" i="24"/>
  <c r="AV35" i="24"/>
  <c r="DR35" i="24"/>
  <c r="CB15" i="24"/>
  <c r="CE34" i="24"/>
  <c r="BR19" i="24"/>
  <c r="DR22" i="24"/>
  <c r="BQ24" i="24"/>
  <c r="EI36" i="24"/>
  <c r="AH14" i="24"/>
  <c r="EH51" i="24"/>
  <c r="W32" i="24"/>
  <c r="AP13" i="24"/>
  <c r="CR41" i="24"/>
  <c r="N51" i="24"/>
  <c r="CQ27" i="24"/>
  <c r="D28" i="24"/>
  <c r="CF20" i="24"/>
  <c r="CC16" i="24"/>
  <c r="CJ20" i="24"/>
  <c r="CA13" i="24"/>
  <c r="CV15" i="24"/>
  <c r="BD22" i="24"/>
  <c r="CS31" i="24"/>
  <c r="AL21" i="24"/>
  <c r="G50" i="24"/>
  <c r="E4" i="24"/>
  <c r="BK23" i="24"/>
  <c r="EE14" i="24"/>
  <c r="DD33" i="24"/>
  <c r="DZ41" i="24"/>
  <c r="P36" i="24"/>
  <c r="DR28" i="24"/>
  <c r="DU36" i="24"/>
  <c r="AX33" i="24"/>
  <c r="AD7" i="24"/>
  <c r="BX40" i="24"/>
  <c r="V25" i="24"/>
  <c r="EE50" i="24"/>
  <c r="DB28" i="24"/>
  <c r="BD45" i="24"/>
  <c r="DO28" i="24"/>
  <c r="BV8" i="24"/>
  <c r="CB45" i="24"/>
  <c r="B20" i="24"/>
  <c r="AL25" i="24"/>
  <c r="BW30" i="24"/>
  <c r="S31" i="24"/>
  <c r="AQ36" i="24"/>
  <c r="DJ50" i="24"/>
  <c r="AY33" i="24"/>
  <c r="DS47" i="24"/>
  <c r="CY25" i="24"/>
  <c r="CC28" i="24"/>
  <c r="CW26" i="24"/>
  <c r="BV28" i="24"/>
  <c r="BW37" i="24"/>
  <c r="EF31" i="24"/>
  <c r="AZ21" i="24"/>
  <c r="EA45" i="24"/>
  <c r="S18" i="24"/>
  <c r="AZ8" i="24"/>
  <c r="EM28" i="24"/>
  <c r="AL49" i="24"/>
  <c r="AV41" i="24"/>
  <c r="AQ38" i="24"/>
  <c r="CT43" i="24"/>
  <c r="BB48" i="24"/>
  <c r="CS27" i="24"/>
  <c r="AZ48" i="24"/>
  <c r="AR20" i="24"/>
  <c r="BX28" i="24"/>
  <c r="BQ42" i="24"/>
  <c r="CC30" i="24"/>
  <c r="DC42" i="24"/>
  <c r="DX46" i="24"/>
  <c r="CT20" i="24"/>
  <c r="EC29" i="24"/>
  <c r="C34" i="24"/>
  <c r="CU51" i="24"/>
  <c r="AT50" i="24"/>
  <c r="EA47" i="24"/>
  <c r="W42" i="24"/>
  <c r="AK34" i="24"/>
  <c r="AV40" i="24"/>
  <c r="EL34" i="24"/>
  <c r="AJ33" i="24"/>
  <c r="BI42" i="24"/>
  <c r="CP51" i="24"/>
  <c r="AT51" i="24"/>
  <c r="EH44" i="24"/>
  <c r="CP39" i="24"/>
  <c r="AT49" i="24"/>
  <c r="AZ39" i="24"/>
  <c r="BQ44" i="24"/>
  <c r="E39" i="24"/>
  <c r="DU39" i="24"/>
  <c r="BZ36" i="24"/>
  <c r="CI23" i="24"/>
  <c r="CT26" i="24"/>
  <c r="L47" i="24"/>
  <c r="DS39" i="24"/>
  <c r="DO14" i="24"/>
  <c r="CT29" i="24"/>
  <c r="CH38" i="24"/>
  <c r="CV7" i="24"/>
  <c r="AW45" i="24"/>
  <c r="DD39" i="24"/>
  <c r="AK45" i="24"/>
  <c r="DD29" i="24"/>
  <c r="AM21" i="24"/>
  <c r="BC38" i="24"/>
  <c r="AC26" i="24"/>
  <c r="AL17" i="24"/>
  <c r="BT22" i="24"/>
  <c r="DE9" i="24"/>
  <c r="AJ46" i="24"/>
  <c r="BD34" i="24"/>
  <c r="BG43" i="24"/>
  <c r="AN21" i="24"/>
  <c r="AG21" i="24"/>
  <c r="BY24" i="24"/>
  <c r="AS5" i="24"/>
  <c r="BQ33" i="24"/>
  <c r="Y19" i="24"/>
  <c r="CO5" i="24"/>
  <c r="AM12" i="24"/>
  <c r="EF28" i="24"/>
  <c r="BI40" i="24"/>
  <c r="CS20" i="24"/>
  <c r="CC14" i="24"/>
  <c r="AA12" i="24"/>
  <c r="BU10" i="24"/>
  <c r="AN51" i="24"/>
  <c r="CN28" i="24"/>
  <c r="C39" i="24"/>
  <c r="CB34" i="24"/>
  <c r="EF16" i="24"/>
  <c r="DA31" i="24"/>
  <c r="AV13" i="24"/>
  <c r="BI45" i="24"/>
  <c r="CF45" i="24"/>
  <c r="AE31" i="24"/>
  <c r="DG30" i="24"/>
  <c r="Q50" i="24"/>
  <c r="DG23" i="24"/>
  <c r="EA26" i="24"/>
  <c r="CB33" i="24"/>
  <c r="CW33" i="24"/>
  <c r="F48" i="24"/>
  <c r="T43" i="24"/>
  <c r="BM29" i="24"/>
  <c r="CD25" i="24"/>
  <c r="BE21" i="24"/>
  <c r="DS19" i="24"/>
  <c r="BF13" i="24"/>
  <c r="BW22" i="24"/>
  <c r="F32" i="24"/>
  <c r="EM40" i="24"/>
  <c r="BC31" i="24"/>
  <c r="BH32" i="24"/>
  <c r="CQ19" i="24"/>
  <c r="BI21" i="24"/>
  <c r="DR51" i="24"/>
  <c r="AW39" i="24"/>
  <c r="CO23" i="24"/>
  <c r="CI21" i="24"/>
  <c r="F33" i="24"/>
  <c r="CB28" i="24"/>
  <c r="AD46" i="24"/>
  <c r="K25" i="24"/>
  <c r="AO29" i="24"/>
  <c r="CA48" i="24"/>
  <c r="DE30" i="24"/>
  <c r="EN49" i="24"/>
  <c r="R23" i="24"/>
  <c r="CF39" i="24"/>
  <c r="AB36" i="24"/>
  <c r="U30" i="24"/>
  <c r="W39" i="24"/>
  <c r="DY38" i="24"/>
  <c r="BC18" i="24"/>
  <c r="DR41" i="24"/>
  <c r="EC38" i="24"/>
  <c r="EE17" i="24"/>
  <c r="AU37" i="24"/>
  <c r="CE19" i="24"/>
  <c r="AB31" i="24"/>
  <c r="AI50" i="24"/>
  <c r="AT36" i="24"/>
  <c r="P43" i="24"/>
  <c r="BK34" i="24"/>
  <c r="DS44" i="24"/>
  <c r="AD32" i="24"/>
  <c r="AT48" i="24"/>
  <c r="CI43" i="24"/>
  <c r="AU38" i="24"/>
  <c r="C37" i="24"/>
  <c r="AF32" i="24"/>
  <c r="DT36" i="24"/>
  <c r="AC43" i="24"/>
  <c r="AM20" i="24"/>
  <c r="DZ36" i="24"/>
  <c r="CN50" i="24"/>
  <c r="CQ26" i="24"/>
  <c r="BD39" i="24"/>
  <c r="BR40" i="24"/>
  <c r="AF38" i="24"/>
  <c r="BZ46" i="24"/>
  <c r="EL49" i="24"/>
  <c r="CD40" i="24"/>
  <c r="CF18" i="24"/>
  <c r="DN28" i="24"/>
  <c r="EF30" i="24"/>
  <c r="AZ37" i="24"/>
  <c r="CY38" i="24"/>
  <c r="CY29" i="24"/>
  <c r="AP31" i="24"/>
  <c r="BI47" i="24"/>
  <c r="DD46" i="24"/>
  <c r="V23" i="24"/>
  <c r="BW33" i="24"/>
  <c r="CD50" i="24"/>
  <c r="G47" i="24"/>
  <c r="BN37" i="24"/>
  <c r="C29" i="24"/>
  <c r="AO26" i="24"/>
  <c r="CC32" i="24"/>
  <c r="AJ14" i="24"/>
  <c r="AM13" i="24"/>
  <c r="BX36" i="24"/>
  <c r="BX47" i="24"/>
  <c r="D12" i="24"/>
  <c r="CB41" i="24"/>
  <c r="H19" i="24"/>
  <c r="BE40" i="24"/>
  <c r="CG45" i="24"/>
  <c r="BY38" i="24"/>
  <c r="CQ45" i="24"/>
  <c r="CA51" i="24"/>
  <c r="AW15" i="24"/>
  <c r="CQ23" i="24"/>
  <c r="DP36" i="24"/>
  <c r="O42" i="24"/>
  <c r="BZ27" i="24"/>
  <c r="AZ24" i="24"/>
  <c r="X24" i="24"/>
  <c r="CH37" i="24"/>
  <c r="BO21" i="24"/>
  <c r="O29" i="24"/>
  <c r="CN31" i="24"/>
  <c r="BE9" i="24"/>
  <c r="DD35" i="24"/>
  <c r="EJ30" i="24"/>
  <c r="BO15" i="24"/>
  <c r="C48" i="24"/>
  <c r="BT21" i="24"/>
  <c r="X33" i="24"/>
  <c r="DV35" i="24"/>
  <c r="BL27" i="24"/>
  <c r="EE27" i="24"/>
  <c r="DT23" i="24"/>
  <c r="AX21" i="24"/>
  <c r="BE41" i="24"/>
  <c r="EB11" i="24"/>
  <c r="N24" i="24"/>
  <c r="CN16" i="24"/>
  <c r="EB30" i="24"/>
  <c r="AX25" i="24"/>
  <c r="C32" i="24"/>
  <c r="I30" i="24"/>
  <c r="AT41" i="24"/>
  <c r="BZ17" i="24"/>
  <c r="AC24" i="24"/>
  <c r="CN49" i="24"/>
  <c r="BC47" i="24"/>
  <c r="EJ19" i="24"/>
  <c r="BL49" i="24"/>
  <c r="BK33" i="24"/>
  <c r="BB41" i="24"/>
  <c r="DQ36" i="24"/>
  <c r="U38" i="24"/>
  <c r="I38" i="24"/>
  <c r="CB44" i="24"/>
  <c r="AN27" i="24"/>
  <c r="BS39" i="24"/>
  <c r="CZ45" i="24"/>
  <c r="DY43" i="24"/>
  <c r="K18" i="24"/>
  <c r="EI41" i="24"/>
  <c r="DV31" i="24"/>
  <c r="DP29" i="24"/>
  <c r="DH20" i="24"/>
  <c r="AZ43" i="24"/>
  <c r="DA48" i="24"/>
  <c r="DP31" i="24"/>
  <c r="CY43" i="24"/>
  <c r="D37" i="24"/>
  <c r="BE30" i="24"/>
  <c r="AP35" i="24"/>
  <c r="BF39" i="24"/>
  <c r="CX50" i="24"/>
  <c r="DY46" i="24"/>
  <c r="Z45" i="24"/>
  <c r="AR41" i="24"/>
  <c r="EJ41" i="24"/>
  <c r="DP23" i="24"/>
  <c r="AJ36" i="24"/>
  <c r="AW37" i="24"/>
  <c r="DB24" i="24"/>
  <c r="DU45" i="24"/>
  <c r="X48" i="24"/>
  <c r="CR42" i="24"/>
  <c r="AD51" i="24"/>
  <c r="E36" i="24"/>
  <c r="CF29" i="24"/>
  <c r="CX45" i="24"/>
  <c r="BE47" i="24"/>
  <c r="CR29" i="24"/>
  <c r="BX38" i="24"/>
  <c r="C47" i="24"/>
  <c r="BP47" i="24"/>
  <c r="CM41" i="24"/>
  <c r="DS35" i="24"/>
  <c r="Y43" i="24"/>
  <c r="DW26" i="24"/>
  <c r="T35" i="24"/>
  <c r="DW44" i="24"/>
  <c r="AA24" i="24"/>
  <c r="EH9" i="24"/>
  <c r="EL37" i="24"/>
  <c r="BE10" i="24"/>
  <c r="X29" i="24"/>
  <c r="CJ34" i="24"/>
  <c r="EG17" i="24"/>
  <c r="CB26" i="24"/>
  <c r="DB2" i="24"/>
  <c r="I29" i="24"/>
  <c r="DY29" i="24"/>
  <c r="O18" i="24"/>
  <c r="AC25" i="24"/>
  <c r="EB34" i="24"/>
  <c r="EE16" i="24"/>
  <c r="CA45" i="24"/>
  <c r="DN23" i="24"/>
  <c r="T25" i="24"/>
  <c r="EG44" i="24"/>
  <c r="CH40" i="24"/>
  <c r="CG25" i="24"/>
  <c r="S10" i="24"/>
  <c r="BX13" i="24"/>
  <c r="DO16" i="24"/>
  <c r="Y12" i="24"/>
  <c r="BG22" i="24"/>
  <c r="AX17" i="24"/>
  <c r="AI18" i="24"/>
  <c r="AP39" i="24"/>
  <c r="M23" i="24"/>
  <c r="CM35" i="24"/>
  <c r="DK51" i="24"/>
  <c r="BH50" i="24"/>
  <c r="BH10" i="24"/>
  <c r="R30" i="24"/>
  <c r="CH33" i="24"/>
  <c r="BR48" i="24"/>
  <c r="AK17" i="24"/>
  <c r="DM31" i="24"/>
  <c r="AP38" i="24"/>
  <c r="AF44" i="24"/>
  <c r="EJ44" i="24"/>
  <c r="AG40" i="24"/>
  <c r="AD6" i="24"/>
  <c r="DP33" i="24"/>
  <c r="CC38" i="24"/>
  <c r="AR44" i="24"/>
  <c r="CQ33" i="24"/>
  <c r="V34" i="24"/>
  <c r="BH49" i="24"/>
  <c r="BN34" i="24"/>
  <c r="CH23" i="24"/>
  <c r="DX35" i="24"/>
  <c r="CN46" i="24"/>
  <c r="BR47" i="24"/>
  <c r="CD26" i="24"/>
  <c r="BK27" i="24"/>
  <c r="CR33" i="24"/>
  <c r="EL40" i="24"/>
  <c r="BJ25" i="24"/>
  <c r="CA26" i="24"/>
  <c r="AY23" i="24"/>
  <c r="E50" i="24"/>
  <c r="CO17" i="24"/>
  <c r="DZ37" i="24"/>
  <c r="AE46" i="24"/>
  <c r="AO31" i="24"/>
  <c r="BH24" i="24"/>
  <c r="DD23" i="24"/>
  <c r="T46" i="24"/>
  <c r="E28" i="24"/>
  <c r="BR32" i="24"/>
  <c r="DE32" i="24"/>
  <c r="U51" i="24"/>
  <c r="AA30" i="24"/>
  <c r="AP30" i="24"/>
  <c r="I31" i="24"/>
  <c r="X32" i="24"/>
  <c r="CD48" i="24"/>
  <c r="BC24" i="24"/>
  <c r="DO36" i="24"/>
  <c r="EE48" i="24"/>
  <c r="AN19" i="24"/>
  <c r="CQ30" i="24"/>
  <c r="EF51" i="24"/>
  <c r="DU34" i="24"/>
  <c r="BW39" i="24"/>
  <c r="AX32" i="24"/>
  <c r="ED12" i="24"/>
  <c r="BP25" i="24"/>
  <c r="DQ38" i="24"/>
  <c r="BP49" i="24"/>
  <c r="CK27" i="24"/>
  <c r="EJ51" i="24"/>
  <c r="CI25" i="24"/>
  <c r="AG22" i="24"/>
  <c r="V47" i="24"/>
  <c r="DZ32" i="24"/>
  <c r="BR38" i="24"/>
  <c r="CG41" i="24"/>
  <c r="EI40" i="24"/>
  <c r="CU45" i="24"/>
  <c r="BD36" i="24"/>
  <c r="B32" i="24"/>
  <c r="BK32" i="24"/>
  <c r="Y41" i="24"/>
  <c r="BM18" i="24"/>
  <c r="CD29" i="24"/>
  <c r="DH40" i="24"/>
  <c r="CQ48" i="24"/>
  <c r="EF41" i="24"/>
  <c r="CL31" i="24"/>
  <c r="CV47" i="24"/>
  <c r="DC38" i="24"/>
  <c r="CG48" i="24"/>
  <c r="CS41" i="24"/>
  <c r="CO49" i="24"/>
  <c r="CY39" i="24"/>
  <c r="V35" i="24"/>
  <c r="Q49" i="24"/>
  <c r="BP38" i="24"/>
  <c r="X50" i="24"/>
  <c r="EG47" i="24"/>
  <c r="BU49" i="24"/>
  <c r="V50" i="24"/>
  <c r="X43" i="24"/>
  <c r="EL50" i="24"/>
  <c r="DL34" i="24"/>
  <c r="BC9" i="24"/>
  <c r="O14" i="24"/>
  <c r="CR30" i="24"/>
  <c r="CX7" i="24"/>
  <c r="DV23" i="24"/>
  <c r="DU12" i="24"/>
  <c r="N28" i="24"/>
  <c r="DZ6" i="24"/>
  <c r="C16" i="24"/>
  <c r="EL43" i="24"/>
  <c r="AJ31" i="24"/>
  <c r="BJ43" i="24"/>
  <c r="EF47" i="24"/>
  <c r="CP33" i="24"/>
  <c r="DI25" i="24"/>
  <c r="CJ21" i="24"/>
  <c r="J38" i="24"/>
  <c r="CV38" i="24"/>
  <c r="N13" i="24"/>
  <c r="BJ18" i="24"/>
  <c r="DI50" i="24"/>
  <c r="BT8" i="24"/>
  <c r="T4" i="24"/>
  <c r="CQ34" i="24"/>
  <c r="EH14" i="24"/>
  <c r="CW50" i="24"/>
  <c r="BB8" i="24"/>
  <c r="DB14" i="24"/>
  <c r="CD24" i="24"/>
  <c r="BT23" i="24"/>
  <c r="AY36" i="24"/>
  <c r="BS15" i="24"/>
  <c r="ED44" i="24"/>
  <c r="DA16" i="24"/>
  <c r="BS22" i="24"/>
  <c r="BP45" i="24"/>
  <c r="W25" i="24"/>
  <c r="CO25" i="24"/>
  <c r="BX51" i="24"/>
  <c r="DB51" i="24"/>
  <c r="X40" i="24"/>
  <c r="BW43" i="24"/>
  <c r="EI24" i="24"/>
  <c r="BU17" i="24"/>
  <c r="DR43" i="24"/>
  <c r="W34" i="24"/>
  <c r="BZ29" i="24"/>
  <c r="CI27" i="24"/>
  <c r="DJ40" i="24"/>
  <c r="S34" i="24"/>
  <c r="BU22" i="24"/>
  <c r="CX26" i="24"/>
  <c r="EC28" i="24"/>
  <c r="G34" i="24"/>
  <c r="AC38" i="24"/>
  <c r="AI49" i="24"/>
  <c r="EG41" i="24"/>
  <c r="ED50" i="24"/>
  <c r="DQ12" i="24"/>
  <c r="N32" i="24"/>
  <c r="CW34" i="24"/>
  <c r="AV44" i="24"/>
  <c r="BS13" i="24"/>
  <c r="EG31" i="24"/>
  <c r="EB26" i="24"/>
  <c r="L49" i="24"/>
  <c r="AL14" i="24"/>
  <c r="CD10" i="24"/>
  <c r="AC23" i="24"/>
  <c r="DY24" i="24"/>
  <c r="CH34" i="24"/>
  <c r="O41" i="24"/>
  <c r="EM23" i="24"/>
  <c r="Z33" i="24"/>
  <c r="DA29" i="24"/>
  <c r="AD47" i="24"/>
  <c r="CM43" i="24"/>
  <c r="AP44" i="24"/>
  <c r="AI23" i="24"/>
  <c r="DC45" i="24"/>
  <c r="DS18" i="24"/>
  <c r="CL39" i="24"/>
  <c r="AJ16" i="24"/>
  <c r="AF36" i="24"/>
  <c r="DP27" i="24"/>
  <c r="I17" i="24"/>
  <c r="O19" i="24"/>
  <c r="AX11" i="24"/>
  <c r="BC21" i="24"/>
  <c r="DA12" i="24"/>
  <c r="CS26" i="24"/>
  <c r="EN48" i="24"/>
  <c r="DW20" i="24"/>
  <c r="DC30" i="24"/>
  <c r="DV25" i="24"/>
  <c r="AH28" i="24"/>
  <c r="CX31" i="24"/>
  <c r="CR14" i="24"/>
  <c r="DE42" i="24"/>
  <c r="DJ31" i="24"/>
  <c r="N50" i="24"/>
  <c r="F46" i="24"/>
  <c r="EK41" i="24"/>
  <c r="M38" i="24"/>
  <c r="CF41" i="24"/>
  <c r="DE43" i="24"/>
  <c r="CJ35" i="24"/>
  <c r="J36" i="24"/>
  <c r="BY44" i="24"/>
  <c r="G49" i="24"/>
  <c r="CQ38" i="24"/>
  <c r="EJ37" i="24"/>
  <c r="DT39" i="24"/>
  <c r="DD51" i="24"/>
  <c r="X27" i="24"/>
  <c r="CV49" i="24"/>
  <c r="DU49" i="24"/>
  <c r="DD45" i="24"/>
  <c r="BI34" i="24"/>
  <c r="EH38" i="24"/>
  <c r="AV29" i="24"/>
  <c r="X51" i="24"/>
  <c r="CN47" i="24"/>
  <c r="EE49" i="24"/>
  <c r="BX41" i="24"/>
  <c r="CH50" i="24"/>
  <c r="DG38" i="24"/>
  <c r="EL19" i="24"/>
  <c r="CI40" i="24"/>
  <c r="CO27" i="24"/>
  <c r="DT46" i="24"/>
  <c r="BG40" i="24"/>
  <c r="AQ21" i="24"/>
  <c r="BC39" i="24"/>
  <c r="AS17" i="24"/>
  <c r="DX27" i="24"/>
  <c r="AN15" i="24"/>
  <c r="DK22" i="24"/>
  <c r="W30" i="24"/>
  <c r="EN32" i="24"/>
  <c r="DN24" i="24"/>
  <c r="AZ15" i="24"/>
  <c r="CN22" i="24"/>
  <c r="BC25" i="24"/>
  <c r="DV17" i="24"/>
  <c r="BM39" i="24"/>
  <c r="CX18" i="24"/>
  <c r="DC44" i="24"/>
  <c r="AA21" i="24"/>
  <c r="CY37" i="24"/>
  <c r="BO51" i="24"/>
  <c r="CX14" i="24"/>
  <c r="Q8" i="24"/>
  <c r="DI18" i="24"/>
  <c r="I10" i="24"/>
  <c r="BY22" i="24"/>
  <c r="DN7" i="24"/>
  <c r="H9" i="24"/>
  <c r="DQ28" i="24"/>
  <c r="BF30" i="24"/>
  <c r="AO21" i="24"/>
  <c r="BM2" i="24"/>
  <c r="V10" i="24"/>
  <c r="AB22" i="24"/>
  <c r="R41" i="24"/>
  <c r="V22" i="24"/>
  <c r="CT42" i="24"/>
  <c r="N42" i="24"/>
  <c r="EG28" i="24"/>
  <c r="DD34" i="24"/>
  <c r="BV35" i="24"/>
  <c r="CE27" i="24"/>
  <c r="CM40" i="24"/>
  <c r="AB15" i="24"/>
  <c r="AI43" i="24"/>
  <c r="AQ25" i="24"/>
  <c r="Z2" i="24"/>
  <c r="N27" i="24"/>
  <c r="BQ31" i="24"/>
  <c r="EG42" i="24"/>
  <c r="CB43" i="24"/>
  <c r="CS49" i="24"/>
  <c r="T19" i="24"/>
  <c r="BB14" i="24"/>
  <c r="CX32" i="24"/>
  <c r="DP30" i="24"/>
  <c r="E30" i="24"/>
  <c r="DJ45" i="24"/>
  <c r="CD42" i="24"/>
  <c r="E48" i="24"/>
  <c r="EG10" i="24"/>
  <c r="AO17" i="24"/>
  <c r="AB18" i="24"/>
  <c r="EA33" i="24"/>
  <c r="D42" i="24"/>
  <c r="BE46" i="24"/>
  <c r="DX34" i="24"/>
  <c r="BP33" i="24"/>
  <c r="BX33" i="24"/>
  <c r="EN23" i="24"/>
  <c r="BI50" i="24"/>
  <c r="U31" i="24"/>
  <c r="DK47" i="24"/>
  <c r="DM40" i="24"/>
  <c r="DW41" i="24"/>
  <c r="CI47" i="24"/>
  <c r="BP39" i="24"/>
  <c r="DP32" i="24"/>
  <c r="EG32" i="24"/>
  <c r="BK29" i="24"/>
  <c r="DK30" i="24"/>
  <c r="AG32" i="24"/>
  <c r="B13" i="24"/>
  <c r="T50" i="24"/>
  <c r="AX22" i="24"/>
  <c r="DS26" i="24"/>
  <c r="F22" i="24"/>
  <c r="CN27" i="24"/>
  <c r="BD33" i="24"/>
  <c r="EH35" i="24"/>
  <c r="AH23" i="24"/>
  <c r="CG26" i="24"/>
  <c r="F24" i="24"/>
  <c r="DB42" i="24"/>
  <c r="AG44" i="24"/>
  <c r="DJ22" i="24"/>
  <c r="O44" i="24"/>
  <c r="G43" i="24"/>
  <c r="BC35" i="24"/>
  <c r="DY32" i="24"/>
  <c r="AR50" i="24"/>
  <c r="AT16" i="24"/>
  <c r="AA41" i="24"/>
  <c r="CS33" i="24"/>
  <c r="L28" i="24"/>
  <c r="AB28" i="24"/>
  <c r="CD22" i="24"/>
  <c r="CP24" i="24"/>
  <c r="DR31" i="24"/>
  <c r="BP42" i="24"/>
  <c r="DU37" i="24"/>
  <c r="V49" i="24"/>
  <c r="BW34" i="24"/>
  <c r="CT50" i="24"/>
  <c r="CE42" i="24"/>
  <c r="AS39" i="24"/>
  <c r="DA47" i="24"/>
  <c r="BZ41" i="24"/>
  <c r="T49" i="24"/>
  <c r="N40" i="24"/>
  <c r="AN49" i="24"/>
  <c r="BC49" i="24"/>
  <c r="T30" i="24"/>
  <c r="EI45" i="24"/>
  <c r="BV45" i="24"/>
  <c r="AR37" i="24"/>
  <c r="L15" i="24"/>
  <c r="T22" i="24"/>
  <c r="J42" i="24"/>
  <c r="BO36" i="24"/>
  <c r="DH33" i="24"/>
  <c r="BD26" i="24"/>
  <c r="AN36" i="24"/>
  <c r="AJ39" i="24"/>
  <c r="R31" i="24"/>
  <c r="AT17" i="24"/>
  <c r="EA22" i="24"/>
  <c r="EN20" i="24"/>
  <c r="BN51" i="24"/>
  <c r="B45" i="24"/>
  <c r="AS33" i="24"/>
  <c r="U49" i="24"/>
  <c r="AE36" i="24"/>
  <c r="AT24" i="24"/>
  <c r="CL35" i="24"/>
  <c r="R33" i="24"/>
  <c r="DX51" i="24"/>
  <c r="DF30" i="24"/>
  <c r="AW48" i="24"/>
  <c r="CF22" i="24"/>
  <c r="AM48" i="24"/>
  <c r="EI23" i="24"/>
  <c r="X16" i="24"/>
  <c r="J50" i="24"/>
  <c r="EF43" i="24"/>
  <c r="Y34" i="24"/>
  <c r="EB39" i="24"/>
  <c r="CD19" i="24"/>
  <c r="DS43" i="24"/>
  <c r="BO41" i="24"/>
  <c r="EL42" i="24"/>
  <c r="AE51" i="24"/>
  <c r="CP41" i="24"/>
  <c r="BD44" i="24"/>
  <c r="CX49" i="24"/>
  <c r="DD49" i="24"/>
  <c r="R36" i="24"/>
  <c r="DK40" i="24"/>
  <c r="CW42" i="24"/>
  <c r="AD34" i="24"/>
  <c r="DE36" i="24"/>
  <c r="AS29" i="24"/>
  <c r="AT47" i="24"/>
  <c r="AD45" i="24"/>
  <c r="K47" i="24"/>
  <c r="J44" i="24"/>
  <c r="BV41" i="24"/>
  <c r="AY20" i="24"/>
  <c r="CL44" i="24"/>
  <c r="AF35" i="24"/>
  <c r="X47" i="24"/>
  <c r="DU46" i="24"/>
  <c r="DP46" i="24"/>
  <c r="AO28" i="24"/>
  <c r="BF36" i="24"/>
  <c r="EC48" i="24"/>
  <c r="DM28" i="24"/>
  <c r="DC31" i="24"/>
  <c r="BL46" i="24"/>
  <c r="AT40" i="24"/>
  <c r="BN31" i="24"/>
  <c r="EG40" i="24"/>
  <c r="E41" i="24"/>
  <c r="DG39" i="24"/>
  <c r="BK50" i="24"/>
  <c r="AR51" i="24"/>
  <c r="AG34" i="24"/>
  <c r="E29" i="24"/>
  <c r="AU39" i="24"/>
  <c r="AD26" i="24"/>
  <c r="DE50" i="24"/>
  <c r="BE43" i="24"/>
  <c r="EL27" i="24"/>
  <c r="BM44" i="24"/>
  <c r="BN25" i="24"/>
  <c r="AB21" i="24"/>
  <c r="EI50" i="24"/>
  <c r="BJ41" i="24"/>
  <c r="V33" i="24"/>
  <c r="G37" i="24"/>
  <c r="CK51" i="24"/>
  <c r="BJ40" i="24"/>
  <c r="BO26" i="24"/>
  <c r="AK31" i="24"/>
  <c r="DU27" i="24"/>
  <c r="K39" i="24"/>
  <c r="BI30" i="24"/>
  <c r="DZ50" i="24"/>
  <c r="C36" i="24"/>
  <c r="CO40" i="24"/>
  <c r="O36" i="24"/>
  <c r="DY45" i="24"/>
  <c r="T48" i="24"/>
  <c r="M43" i="24"/>
  <c r="BC19" i="24"/>
  <c r="BX49" i="24"/>
  <c r="F38" i="24"/>
  <c r="EN50" i="24"/>
  <c r="EF49" i="24"/>
  <c r="EG51" i="24"/>
  <c r="CU36" i="24"/>
  <c r="CG42" i="24"/>
  <c r="BX50" i="24"/>
  <c r="K46" i="24"/>
  <c r="AL32" i="24"/>
  <c r="CP25" i="24"/>
  <c r="CA40" i="24"/>
  <c r="DF33" i="24"/>
  <c r="DT20" i="24"/>
  <c r="AY43" i="24"/>
  <c r="W26" i="24"/>
  <c r="AS36" i="24"/>
  <c r="DK39" i="24"/>
  <c r="DV51" i="24"/>
  <c r="EB37" i="24"/>
  <c r="EJ27" i="24"/>
  <c r="Y31" i="24"/>
  <c r="CW36" i="24"/>
  <c r="AQ42" i="24"/>
  <c r="Z29" i="24"/>
  <c r="CY48" i="24"/>
  <c r="BY35" i="24"/>
  <c r="BL44" i="24"/>
  <c r="CA39" i="24"/>
  <c r="BH46" i="24"/>
  <c r="EI37" i="24"/>
  <c r="U41" i="24"/>
  <c r="BG48" i="24"/>
  <c r="CI44" i="24"/>
  <c r="BS41" i="24"/>
  <c r="BD38" i="24"/>
  <c r="U46" i="24"/>
  <c r="CU40" i="24"/>
  <c r="CT51" i="24"/>
  <c r="BP51" i="24"/>
  <c r="DK45" i="24"/>
  <c r="J33" i="24"/>
  <c r="AH32" i="24"/>
  <c r="AM44" i="24"/>
  <c r="AM34" i="24"/>
  <c r="CD33" i="24"/>
  <c r="DO35" i="24"/>
  <c r="AU50" i="24"/>
  <c r="CQ31" i="24"/>
  <c r="AR45" i="24"/>
  <c r="AJ44" i="24"/>
  <c r="DF50" i="24"/>
  <c r="CK45" i="24"/>
  <c r="E40" i="24"/>
  <c r="AG47" i="24"/>
  <c r="B39" i="24"/>
  <c r="CA33" i="24"/>
  <c r="ED41" i="24"/>
  <c r="DZ44" i="24"/>
  <c r="CA46" i="24"/>
  <c r="EF34" i="24"/>
  <c r="BK45" i="24"/>
  <c r="G36" i="24"/>
  <c r="DV44" i="24"/>
  <c r="AS42" i="24"/>
  <c r="AU29" i="24"/>
  <c r="DP35" i="24"/>
  <c r="BP26" i="24"/>
  <c r="DZ46" i="24"/>
  <c r="C50" i="24"/>
  <c r="AV45" i="24"/>
  <c r="BZ38" i="24"/>
  <c r="DJ46" i="24"/>
  <c r="DX39" i="24"/>
  <c r="EB47" i="24"/>
  <c r="DU35" i="24"/>
  <c r="EN31" i="24"/>
  <c r="AM41" i="24"/>
  <c r="DX47" i="24"/>
  <c r="CU48" i="24"/>
  <c r="EG33" i="24"/>
  <c r="BA45" i="24"/>
  <c r="BS51" i="24"/>
  <c r="CJ31" i="24"/>
  <c r="CG50" i="24"/>
  <c r="DX45" i="24"/>
  <c r="CS51" i="24"/>
  <c r="S42" i="24"/>
  <c r="DD42" i="24"/>
  <c r="EB44" i="24"/>
  <c r="CM38" i="24"/>
  <c r="DU23" i="24"/>
  <c r="CC45" i="24"/>
  <c r="DC34" i="24"/>
  <c r="BW50" i="24"/>
  <c r="DK48" i="24"/>
  <c r="BA37" i="24"/>
  <c r="EB43" i="24"/>
  <c r="AP47" i="24"/>
  <c r="AS44" i="24"/>
  <c r="AW41" i="24"/>
  <c r="BA28" i="24"/>
  <c r="BR13" i="24"/>
  <c r="CF38" i="24"/>
  <c r="BH44" i="24"/>
  <c r="AS45" i="24"/>
  <c r="BD49" i="24"/>
  <c r="BC26" i="24"/>
  <c r="CF33" i="24"/>
  <c r="ED30" i="24"/>
  <c r="BT31" i="24"/>
  <c r="AA25" i="24"/>
  <c r="CC46" i="24"/>
  <c r="CB42" i="24"/>
  <c r="BS42" i="24"/>
  <c r="CH26" i="24"/>
  <c r="BN45" i="24"/>
  <c r="BW31" i="24"/>
  <c r="AL39" i="24"/>
  <c r="AC46" i="24"/>
  <c r="CD14" i="24"/>
  <c r="CR25" i="24"/>
  <c r="BZ43" i="24"/>
  <c r="BU40" i="24"/>
  <c r="B35" i="24"/>
  <c r="CG29" i="24"/>
  <c r="DR23" i="24"/>
  <c r="AB46" i="24"/>
  <c r="EJ29" i="24"/>
  <c r="O46" i="24"/>
  <c r="CK44" i="24"/>
  <c r="BY28" i="24"/>
  <c r="DO44" i="24"/>
  <c r="DI43" i="24"/>
  <c r="CV24" i="24"/>
  <c r="AC29" i="24"/>
  <c r="BN42" i="24"/>
  <c r="AW49" i="24"/>
  <c r="AV49" i="24"/>
  <c r="CW4" i="24"/>
  <c r="BY40" i="24"/>
  <c r="DR38" i="24"/>
  <c r="D47" i="24"/>
  <c r="DB36" i="24"/>
  <c r="CX37" i="24"/>
  <c r="AD50" i="24"/>
  <c r="B40" i="24"/>
  <c r="BJ29" i="24"/>
  <c r="P49" i="24"/>
  <c r="DE39" i="24"/>
  <c r="CI41" i="24"/>
  <c r="AP32" i="24"/>
  <c r="AA42" i="24"/>
  <c r="DY31" i="24"/>
  <c r="DH44" i="24"/>
  <c r="Q40" i="24"/>
  <c r="BF51" i="24"/>
  <c r="BO47" i="24"/>
  <c r="J43" i="24"/>
  <c r="BR31" i="24"/>
  <c r="AQ41" i="24"/>
  <c r="BL48" i="24"/>
  <c r="AM46" i="24"/>
  <c r="DZ33" i="24"/>
  <c r="DX41" i="24"/>
  <c r="CD45" i="24"/>
  <c r="CL42" i="24"/>
  <c r="AO46" i="24"/>
  <c r="AD36" i="24"/>
  <c r="CY44" i="24"/>
  <c r="EC37" i="24"/>
  <c r="CF42" i="24"/>
  <c r="DR37" i="24"/>
  <c r="ED49" i="24"/>
  <c r="AG48" i="24"/>
  <c r="BL50" i="24"/>
  <c r="EH41" i="24"/>
  <c r="BH47" i="24"/>
  <c r="DV33" i="24"/>
  <c r="BJ49" i="24"/>
  <c r="Y51" i="24"/>
  <c r="EM43" i="24"/>
  <c r="DM49" i="24"/>
  <c r="EJ39" i="24"/>
  <c r="CX42" i="24"/>
  <c r="BY45" i="24"/>
  <c r="DR50" i="24"/>
  <c r="CL38" i="24"/>
  <c r="DA50" i="24"/>
  <c r="BO46" i="24"/>
  <c r="AN39" i="24"/>
  <c r="DR32" i="24"/>
  <c r="DP51" i="24"/>
  <c r="G48" i="24"/>
  <c r="EA46" i="24"/>
  <c r="CR35" i="24"/>
  <c r="BM45" i="24"/>
  <c r="DQ49" i="24"/>
  <c r="CA41" i="24"/>
  <c r="AN40" i="24"/>
  <c r="BS49" i="24"/>
  <c r="AV38" i="24"/>
  <c r="AW36" i="24"/>
  <c r="L35" i="24"/>
  <c r="AX48" i="24"/>
  <c r="EJ48" i="24"/>
  <c r="BQ45" i="24"/>
  <c r="BZ42" i="24"/>
  <c r="AO51" i="24"/>
  <c r="AR26" i="24"/>
  <c r="BQ47" i="24"/>
  <c r="ED38" i="24"/>
  <c r="DI39" i="24"/>
  <c r="BO38" i="24"/>
  <c r="AF46" i="24"/>
  <c r="DK19" i="24"/>
  <c r="DT21" i="24"/>
  <c r="CV20" i="24"/>
  <c r="DO48" i="24"/>
  <c r="DB25" i="24"/>
  <c r="CC35" i="24"/>
  <c r="DZ48" i="24"/>
  <c r="DA39" i="24"/>
  <c r="CU38" i="24"/>
  <c r="AN50" i="24"/>
  <c r="EM37" i="24"/>
  <c r="O37" i="24"/>
  <c r="B46" i="24"/>
  <c r="EC34" i="24"/>
  <c r="L44" i="24"/>
  <c r="AO40" i="24"/>
  <c r="R32" i="24"/>
  <c r="CS34" i="24"/>
  <c r="N45" i="24"/>
  <c r="AY27" i="24"/>
  <c r="U21" i="24"/>
  <c r="DL40" i="24"/>
  <c r="EK33" i="24"/>
  <c r="G31" i="24"/>
  <c r="BI33" i="24"/>
  <c r="AN44" i="24"/>
  <c r="H50" i="24"/>
  <c r="X41" i="24"/>
  <c r="EJ28" i="24"/>
  <c r="O40" i="24"/>
  <c r="DI48" i="24"/>
  <c r="BT47" i="24"/>
  <c r="CK42" i="24"/>
  <c r="AD22" i="24"/>
  <c r="EN37" i="24"/>
  <c r="BG34" i="24"/>
  <c r="EB48" i="24"/>
  <c r="P33" i="24"/>
  <c r="AX43" i="24"/>
  <c r="EL36" i="24"/>
  <c r="DM13" i="24"/>
  <c r="CR31" i="24"/>
  <c r="CV41" i="24"/>
  <c r="DH31" i="24"/>
  <c r="N47" i="24"/>
  <c r="V44" i="24"/>
  <c r="AA45" i="24"/>
  <c r="CM47" i="24"/>
  <c r="BX42" i="24"/>
  <c r="W41" i="24"/>
  <c r="EF42" i="24"/>
  <c r="DC24" i="24"/>
  <c r="BU36" i="24"/>
  <c r="AB45" i="24"/>
  <c r="CV51" i="24"/>
  <c r="K51" i="24"/>
  <c r="DO50" i="24"/>
  <c r="EA48" i="24"/>
  <c r="CZ39" i="24"/>
  <c r="CY46" i="24"/>
  <c r="CE40" i="24"/>
  <c r="DX38" i="24"/>
  <c r="BG33" i="24"/>
  <c r="BD43" i="24"/>
  <c r="BC43" i="24"/>
  <c r="EJ35" i="24"/>
  <c r="DL48" i="24"/>
  <c r="AS34" i="24"/>
  <c r="DF45" i="24"/>
  <c r="EG43" i="24"/>
  <c r="Q48" i="24"/>
  <c r="BZ48" i="24"/>
  <c r="M48" i="24"/>
  <c r="EG48" i="24"/>
  <c r="DH35" i="24"/>
  <c r="AV46" i="24"/>
  <c r="BV36" i="24"/>
  <c r="EJ40" i="24"/>
  <c r="BW40" i="24"/>
  <c r="BV32" i="24"/>
  <c r="BR46" i="24"/>
  <c r="EN43" i="24"/>
  <c r="CX29" i="24"/>
  <c r="BG36" i="24"/>
  <c r="AT46" i="24"/>
  <c r="H49" i="24"/>
  <c r="BT38" i="24"/>
  <c r="BK38" i="24"/>
  <c r="EK40" i="24"/>
  <c r="BX30" i="24"/>
  <c r="EH43" i="24"/>
  <c r="I41" i="24"/>
  <c r="DU42" i="24"/>
  <c r="BB36" i="24"/>
  <c r="EA34" i="24"/>
  <c r="BK46" i="24"/>
  <c r="CT33" i="24"/>
  <c r="BU39" i="24"/>
  <c r="R28" i="24"/>
  <c r="DU41" i="24"/>
  <c r="CA29" i="24"/>
  <c r="AK46" i="24"/>
  <c r="BZ47" i="24"/>
  <c r="R51" i="24"/>
  <c r="DN43" i="24"/>
  <c r="AG37" i="24"/>
  <c r="EK37" i="24"/>
  <c r="V45" i="24"/>
  <c r="DY50" i="24"/>
  <c r="F31" i="24"/>
  <c r="CP30" i="24"/>
  <c r="L33" i="24"/>
  <c r="C35" i="24"/>
  <c r="CL47" i="24"/>
  <c r="CD41" i="24"/>
  <c r="H47" i="24"/>
  <c r="BB46" i="24"/>
  <c r="AP49" i="24"/>
  <c r="AC45" i="24"/>
  <c r="F26" i="24"/>
  <c r="EI42" i="24"/>
  <c r="DZ43" i="24"/>
  <c r="F35" i="24"/>
  <c r="DN39" i="24"/>
  <c r="AM40" i="24"/>
  <c r="ED48" i="24"/>
  <c r="CS43" i="24"/>
  <c r="CU31" i="24"/>
  <c r="EH50" i="24"/>
  <c r="AY47" i="24"/>
  <c r="R44" i="24"/>
  <c r="CY51" i="24"/>
  <c r="I46" i="24"/>
  <c r="O35" i="24"/>
  <c r="C24" i="24"/>
  <c r="DI31" i="24"/>
  <c r="S50" i="24"/>
  <c r="AN45" i="24"/>
  <c r="CJ40" i="24"/>
  <c r="CZ38" i="24"/>
  <c r="EI32" i="24"/>
  <c r="CW12" i="24"/>
  <c r="BD41" i="24"/>
  <c r="G23" i="24"/>
  <c r="CA25" i="24"/>
  <c r="CW38" i="24"/>
  <c r="O39" i="24"/>
  <c r="AQ32" i="24"/>
  <c r="BQ43" i="24"/>
  <c r="BP43" i="24"/>
  <c r="L46" i="24"/>
  <c r="DB48" i="24"/>
  <c r="CE47" i="24"/>
  <c r="BJ46" i="24"/>
  <c r="CR50" i="24"/>
  <c r="DT40" i="24"/>
  <c r="AL37" i="24"/>
  <c r="DO33" i="24"/>
  <c r="R46" i="24"/>
  <c r="P46" i="24"/>
  <c r="BS48" i="24"/>
  <c r="DF41" i="24"/>
  <c r="CT48" i="24"/>
  <c r="ED47" i="24"/>
  <c r="BE35" i="24"/>
  <c r="P51" i="24"/>
  <c r="BU43" i="24"/>
  <c r="J28" i="24"/>
  <c r="CN44" i="24"/>
  <c r="AG43" i="24"/>
  <c r="CF36" i="24"/>
  <c r="CL32" i="24"/>
  <c r="CK41" i="24"/>
  <c r="EI47" i="24"/>
  <c r="AC50" i="24"/>
  <c r="AJ32" i="24"/>
  <c r="AJ50" i="24"/>
  <c r="DF51" i="24"/>
  <c r="AK51" i="24"/>
  <c r="AM15" i="24"/>
  <c r="AB33" i="24"/>
  <c r="BY43" i="24"/>
  <c r="L21" i="24"/>
  <c r="DN31" i="24"/>
  <c r="AY50" i="24"/>
  <c r="BF32" i="24"/>
  <c r="CX46" i="24"/>
  <c r="DR48" i="24"/>
  <c r="Z49" i="24"/>
  <c r="Z35" i="24"/>
  <c r="DP41" i="24"/>
  <c r="CK49" i="24"/>
  <c r="BG44" i="24"/>
  <c r="L48" i="24"/>
  <c r="EG34" i="24"/>
  <c r="AA43" i="24"/>
  <c r="EL41" i="24"/>
  <c r="AA46" i="24"/>
  <c r="BH51" i="24"/>
  <c r="BK37" i="24"/>
  <c r="AZ36" i="24"/>
  <c r="H41" i="24"/>
  <c r="AL51" i="24"/>
  <c r="DF39" i="24"/>
  <c r="DH34" i="24"/>
  <c r="DT34" i="24"/>
  <c r="CX34" i="24"/>
  <c r="DQ47" i="24"/>
  <c r="U43" i="24"/>
  <c r="CE49" i="24"/>
  <c r="AA38" i="24"/>
  <c r="EK44" i="24"/>
  <c r="CD49" i="24"/>
  <c r="CZ47" i="24"/>
  <c r="AL48" i="24"/>
  <c r="AS49" i="24"/>
  <c r="DW42" i="24"/>
  <c r="DQ46" i="24"/>
  <c r="DZ51" i="24"/>
  <c r="EK46" i="24"/>
  <c r="DC41" i="24"/>
  <c r="AT39" i="24"/>
  <c r="CD39" i="24"/>
  <c r="BF41" i="24"/>
  <c r="CT34" i="24"/>
  <c r="U35" i="24"/>
  <c r="CL43" i="24"/>
  <c r="AP36" i="24"/>
  <c r="DE35" i="24"/>
  <c r="CR48" i="24"/>
  <c r="CG40" i="24"/>
  <c r="Y48" i="24"/>
  <c r="BM34" i="24"/>
  <c r="EN30" i="24"/>
  <c r="CF37" i="24"/>
  <c r="EI33" i="24"/>
  <c r="CN48" i="24"/>
  <c r="DE46" i="24"/>
  <c r="CE50" i="24"/>
  <c r="V36" i="24"/>
  <c r="AH50" i="24"/>
  <c r="CT49" i="24"/>
  <c r="AQ43" i="24"/>
  <c r="CL23" i="24"/>
  <c r="E49" i="24"/>
  <c r="BZ35" i="24"/>
  <c r="CR45" i="24"/>
  <c r="M25" i="24"/>
  <c r="AJ37" i="24"/>
  <c r="AR25" i="24"/>
  <c r="DH41" i="24"/>
  <c r="DD38" i="24"/>
  <c r="BK31" i="24"/>
  <c r="BW47" i="24"/>
  <c r="BX34" i="24"/>
  <c r="AZ25" i="24"/>
  <c r="AL47" i="24"/>
  <c r="AA28" i="24"/>
  <c r="CF44" i="24"/>
  <c r="DL44" i="24"/>
  <c r="DE45" i="24"/>
  <c r="CZ36" i="24"/>
  <c r="X46" i="24"/>
  <c r="W51" i="24"/>
  <c r="AB47" i="24"/>
  <c r="AS47" i="24"/>
  <c r="BZ24" i="24"/>
  <c r="AJ38" i="24"/>
  <c r="DC50" i="24"/>
  <c r="CJ29" i="24"/>
  <c r="T45" i="24"/>
  <c r="AE39" i="24"/>
  <c r="EN44" i="24"/>
  <c r="CV39" i="24"/>
  <c r="AY24" i="24"/>
  <c r="CF26" i="24"/>
  <c r="BH31" i="24"/>
  <c r="DA42" i="24"/>
  <c r="BE32" i="24"/>
  <c r="CB32" i="24"/>
  <c r="O45" i="24"/>
  <c r="CW30" i="24"/>
  <c r="AA51" i="24"/>
  <c r="AE44" i="24"/>
  <c r="EH37" i="24"/>
  <c r="DY23" i="24"/>
  <c r="AC31" i="24"/>
  <c r="BI44" i="24"/>
  <c r="O43" i="24"/>
  <c r="CI32" i="24"/>
  <c r="DV48" i="24"/>
  <c r="BZ25" i="24"/>
  <c r="DE34" i="24"/>
  <c r="EM48" i="24"/>
  <c r="S35" i="24"/>
  <c r="DH38" i="24"/>
  <c r="CS47" i="24"/>
  <c r="CH35" i="24"/>
  <c r="EK21" i="24"/>
  <c r="BA33" i="24"/>
  <c r="CY32" i="24"/>
  <c r="AI31" i="24"/>
  <c r="R49" i="24"/>
  <c r="DW46" i="24"/>
  <c r="BF27" i="24"/>
  <c r="DS33" i="24"/>
  <c r="AG27" i="24"/>
  <c r="BH43" i="24"/>
  <c r="AB35" i="24"/>
  <c r="DA27" i="24"/>
  <c r="DR44" i="24"/>
  <c r="DS40" i="24"/>
  <c r="BP40" i="24"/>
  <c r="DL25" i="24"/>
  <c r="CQ37" i="24"/>
  <c r="EH39" i="24"/>
  <c r="S43" i="24"/>
  <c r="BA36" i="24"/>
  <c r="BC40" i="24"/>
  <c r="AA33" i="24"/>
  <c r="BF46" i="24"/>
  <c r="M45" i="24"/>
  <c r="BH37" i="24"/>
  <c r="DA45" i="24"/>
  <c r="BE31" i="24"/>
  <c r="AR40" i="24"/>
  <c r="EG36" i="24"/>
  <c r="BR36" i="24"/>
  <c r="DQ35" i="24"/>
  <c r="CU41" i="24"/>
  <c r="EH47" i="24"/>
  <c r="S33" i="24"/>
  <c r="BH28" i="24"/>
  <c r="BC48" i="24"/>
  <c r="AL38" i="24"/>
  <c r="CP42" i="24"/>
  <c r="AY41" i="24"/>
  <c r="BA38" i="24"/>
  <c r="BC46" i="24"/>
  <c r="CW51" i="24"/>
  <c r="DJ49" i="24"/>
  <c r="DL45" i="24"/>
  <c r="BF43" i="24"/>
  <c r="DN49" i="24"/>
  <c r="EH49" i="24"/>
  <c r="S39" i="24"/>
  <c r="BD32" i="24"/>
  <c r="I50" i="24"/>
  <c r="BC51" i="24"/>
  <c r="EF45" i="24"/>
  <c r="DT35" i="24"/>
  <c r="DF37" i="24"/>
  <c r="BV51" i="24"/>
  <c r="CN42" i="24"/>
  <c r="DV42" i="24"/>
  <c r="CH51" i="24"/>
  <c r="AJ49" i="24"/>
  <c r="BB39" i="24"/>
  <c r="DV32" i="24"/>
  <c r="CB46" i="24"/>
  <c r="AH49" i="24"/>
  <c r="DG48" i="24"/>
  <c r="DF48" i="24"/>
  <c r="CP48" i="24"/>
  <c r="DM42" i="24"/>
  <c r="DL33" i="24"/>
  <c r="DZ38" i="24"/>
  <c r="BA31" i="24"/>
  <c r="CX43" i="24"/>
  <c r="DE37" i="24"/>
  <c r="H22" i="24"/>
  <c r="DE41" i="24"/>
  <c r="EN47" i="24"/>
  <c r="CJ48" i="24"/>
  <c r="BW48" i="24"/>
  <c r="EE20" i="24"/>
  <c r="DF21" i="24"/>
  <c r="W47" i="24"/>
  <c r="BP50" i="24"/>
  <c r="DX32" i="24"/>
  <c r="EF40" i="24"/>
  <c r="S20" i="24"/>
  <c r="CT32" i="24"/>
  <c r="BA25" i="24"/>
  <c r="DT44" i="24"/>
  <c r="ED45" i="24"/>
  <c r="EK38" i="24"/>
  <c r="CM48" i="24"/>
  <c r="BN43" i="24"/>
  <c r="CA27" i="24"/>
  <c r="BW32" i="24"/>
  <c r="AV36" i="24"/>
  <c r="CQ51" i="24"/>
  <c r="BH39" i="24"/>
  <c r="DR39" i="24"/>
  <c r="AX49" i="24"/>
  <c r="DI40" i="24"/>
  <c r="H42" i="24"/>
  <c r="I36" i="24"/>
  <c r="DZ34" i="24"/>
  <c r="EG39" i="24"/>
  <c r="F50" i="24"/>
  <c r="L2" i="24"/>
  <c r="DO51" i="24"/>
  <c r="CI49" i="24"/>
  <c r="DP40" i="24"/>
  <c r="AJ51" i="24"/>
  <c r="CG44" i="24"/>
  <c r="BO32" i="24"/>
  <c r="Y32" i="24"/>
  <c r="DM50" i="24"/>
  <c r="P42" i="24"/>
  <c r="DO34" i="24"/>
  <c r="AS30" i="24"/>
  <c r="DS23" i="24"/>
  <c r="T44" i="24"/>
  <c r="R40" i="24"/>
  <c r="CK46" i="24"/>
  <c r="DV36" i="24"/>
  <c r="J29" i="24"/>
  <c r="BB21" i="24"/>
  <c r="C51" i="24"/>
  <c r="EG30" i="24"/>
  <c r="CE51" i="24"/>
  <c r="EA39" i="24"/>
  <c r="BU42" i="24"/>
  <c r="O23" i="24"/>
  <c r="AA47" i="24"/>
  <c r="EJ46" i="24"/>
  <c r="BC34" i="24"/>
  <c r="CP37" i="24"/>
  <c r="CS32" i="24"/>
  <c r="DZ20" i="24"/>
  <c r="DH42" i="24"/>
  <c r="W15" i="24"/>
  <c r="E51" i="24"/>
  <c r="BN39" i="24"/>
  <c r="DU31" i="24"/>
  <c r="CG36" i="24"/>
  <c r="CX40" i="24"/>
  <c r="CZ46" i="24"/>
  <c r="AC21" i="24"/>
  <c r="DS29" i="24"/>
  <c r="AB34" i="24"/>
  <c r="U37" i="24"/>
  <c r="AF50" i="24"/>
  <c r="EH45" i="24"/>
  <c r="BT51" i="24"/>
  <c r="EF36" i="24"/>
  <c r="CF50" i="24"/>
  <c r="F43" i="24"/>
  <c r="BZ45" i="24"/>
  <c r="O31" i="24"/>
  <c r="BZ51" i="24"/>
  <c r="CK39" i="24"/>
  <c r="AB39" i="24"/>
  <c r="DA43" i="24"/>
  <c r="AE49" i="24"/>
  <c r="CX44" i="24"/>
  <c r="DG51" i="24"/>
  <c r="EK39" i="24"/>
  <c r="S38" i="24"/>
  <c r="CV45" i="24"/>
  <c r="AM45" i="24"/>
  <c r="EM44" i="24"/>
  <c r="CZ48" i="24"/>
  <c r="ED37" i="24"/>
  <c r="BU48" i="24"/>
  <c r="BD50" i="24"/>
  <c r="I48" i="24"/>
  <c r="BE34" i="24"/>
  <c r="O47" i="24"/>
  <c r="P37" i="24"/>
  <c r="BF50" i="24"/>
  <c r="DD47" i="24"/>
  <c r="BQ49" i="24"/>
  <c r="BI46" i="24"/>
  <c r="CM51" i="24"/>
  <c r="BS36" i="24"/>
  <c r="BT42" i="24"/>
  <c r="CL41" i="24"/>
  <c r="EJ42" i="24"/>
  <c r="BK48" i="24"/>
  <c r="CX38" i="24"/>
  <c r="CG31" i="24"/>
  <c r="DK31" i="24"/>
  <c r="AS35" i="24"/>
  <c r="BK40" i="24"/>
  <c r="AH41" i="24"/>
  <c r="R34" i="24"/>
  <c r="CN40" i="24"/>
  <c r="CD34" i="24"/>
  <c r="EM51" i="24"/>
  <c r="CK18" i="24"/>
  <c r="BG49" i="24"/>
  <c r="CS30" i="24"/>
  <c r="F42" i="24"/>
  <c r="AN33" i="24"/>
  <c r="CG35" i="24"/>
  <c r="DK29" i="24"/>
  <c r="CK47" i="24"/>
  <c r="T41" i="24"/>
  <c r="EA24" i="24"/>
  <c r="EL39" i="24"/>
  <c r="BO11" i="24"/>
  <c r="AW51" i="24"/>
  <c r="DC32" i="24"/>
  <c r="W35" i="24"/>
  <c r="EK48" i="24"/>
  <c r="DC27" i="24"/>
  <c r="BL37" i="24"/>
  <c r="AL26" i="24"/>
  <c r="EE43" i="24"/>
  <c r="BE48" i="24"/>
  <c r="AT42" i="24"/>
  <c r="EE37" i="24"/>
  <c r="CC36" i="24"/>
  <c r="DH49" i="24"/>
  <c r="BR27" i="24"/>
  <c r="AI51" i="24"/>
  <c r="AB42" i="24"/>
  <c r="AF41" i="24"/>
  <c r="BQ38" i="24"/>
  <c r="CD23" i="24"/>
  <c r="CC26" i="24"/>
  <c r="DN32" i="24"/>
  <c r="AG35" i="24"/>
  <c r="E37" i="24"/>
  <c r="AJ47" i="24"/>
  <c r="AC41" i="24"/>
  <c r="CZ41" i="24"/>
  <c r="BL38" i="24"/>
  <c r="H17" i="24"/>
  <c r="CQ44" i="24"/>
  <c r="AJ41" i="24"/>
  <c r="U44" i="24"/>
  <c r="CW37" i="24"/>
  <c r="CG43" i="24"/>
  <c r="N46" i="24"/>
  <c r="BA50" i="24"/>
  <c r="ED31" i="24"/>
  <c r="BR37" i="24"/>
  <c r="EK17" i="24"/>
  <c r="EC41" i="24"/>
  <c r="CZ40" i="24"/>
  <c r="CD35" i="24"/>
  <c r="CS46" i="24"/>
  <c r="C49" i="24"/>
  <c r="AZ29" i="24"/>
  <c r="CY18" i="24"/>
  <c r="DW33" i="24"/>
  <c r="DY49" i="24"/>
  <c r="DN33" i="24"/>
  <c r="EK47" i="24"/>
  <c r="CB48" i="24"/>
  <c r="C23" i="24"/>
  <c r="CH36" i="24"/>
  <c r="BJ47" i="24"/>
  <c r="DN44" i="24"/>
  <c r="AC35" i="24"/>
  <c r="BD24" i="24"/>
  <c r="EE47" i="24"/>
  <c r="BG50" i="24"/>
  <c r="X34" i="24"/>
  <c r="DU47" i="24"/>
  <c r="CM44" i="24"/>
  <c r="BD31" i="24"/>
  <c r="BU50" i="24"/>
  <c r="DR46" i="24"/>
  <c r="CS38" i="24"/>
  <c r="Q44" i="24"/>
  <c r="DU48" i="24"/>
  <c r="DW48" i="24"/>
  <c r="AM47" i="24"/>
  <c r="BC30" i="24"/>
  <c r="Y46" i="24"/>
  <c r="BS38" i="24"/>
  <c r="D50" i="24"/>
  <c r="BA43" i="24"/>
  <c r="BH41" i="24"/>
  <c r="DZ45" i="24"/>
  <c r="AA39" i="24"/>
  <c r="AB51" i="24"/>
  <c r="AL50" i="24"/>
  <c r="W50" i="24"/>
  <c r="D51" i="24"/>
  <c r="AX42" i="24"/>
  <c r="DL36" i="24"/>
  <c r="AN48" i="24"/>
  <c r="AO36" i="24"/>
  <c r="EN38" i="24"/>
  <c r="W38" i="24"/>
  <c r="B49" i="24"/>
  <c r="CS37" i="24"/>
  <c r="AX41" i="24"/>
  <c r="EI39" i="24"/>
  <c r="CK43" i="24"/>
  <c r="AQ49" i="24"/>
  <c r="EK36" i="24"/>
  <c r="CU50" i="24"/>
  <c r="CR51" i="24"/>
  <c r="BH34" i="24"/>
  <c r="AH36" i="24"/>
  <c r="H26" i="24"/>
  <c r="AM51" i="24"/>
  <c r="CY47" i="24"/>
  <c r="EE42" i="24"/>
  <c r="AF45" i="24"/>
  <c r="AF43" i="24"/>
  <c r="AP50" i="24"/>
  <c r="CJ43" i="24"/>
  <c r="G42" i="24"/>
  <c r="Z43" i="24"/>
  <c r="EA44" i="24"/>
  <c r="AO48" i="24"/>
  <c r="BK42" i="24"/>
  <c r="CT37" i="24"/>
  <c r="EA38" i="24"/>
  <c r="AA26" i="24"/>
  <c r="DC35" i="24"/>
  <c r="CB36" i="24"/>
  <c r="DM51" i="24"/>
  <c r="BB38" i="24"/>
  <c r="BN50" i="24"/>
  <c r="BH40" i="24"/>
  <c r="AH48" i="24"/>
  <c r="CB37" i="24"/>
  <c r="DO43" i="24"/>
  <c r="R38" i="24"/>
  <c r="H38" i="24"/>
  <c r="CT24" i="24"/>
  <c r="BY39" i="24"/>
  <c r="AW46" i="24"/>
  <c r="AR43" i="24"/>
  <c r="DH50" i="24"/>
  <c r="DH47" i="24"/>
  <c r="DO47" i="24"/>
  <c r="CI39" i="24"/>
  <c r="AS27" i="24"/>
  <c r="AK32" i="24"/>
  <c r="AI37" i="24"/>
  <c r="CP38" i="24"/>
  <c r="CO39" i="24"/>
  <c r="CS39" i="24"/>
  <c r="AU47" i="24"/>
  <c r="BX44" i="24"/>
  <c r="AB43" i="24"/>
  <c r="DT47" i="24"/>
  <c r="CA38" i="24"/>
  <c r="BI41" i="24"/>
  <c r="CY15" i="24"/>
  <c r="BE44" i="24"/>
  <c r="AJ35" i="24"/>
  <c r="EE39" i="24"/>
  <c r="DW30" i="24"/>
  <c r="CH31" i="24"/>
  <c r="AM25" i="24"/>
  <c r="AA49" i="24"/>
  <c r="CS25" i="24"/>
  <c r="CT13" i="24"/>
  <c r="BE49" i="24"/>
  <c r="AI35" i="24"/>
  <c r="AT44" i="24"/>
  <c r="DG45" i="24"/>
  <c r="X20" i="24"/>
  <c r="CV30" i="24"/>
  <c r="DR36" i="24"/>
  <c r="H48" i="24"/>
  <c r="DH25" i="24"/>
  <c r="CW28" i="24"/>
  <c r="DZ42" i="24"/>
  <c r="BY51" i="24"/>
  <c r="EK42" i="24"/>
  <c r="EM36" i="24"/>
  <c r="DW47" i="24"/>
  <c r="CH29" i="24"/>
  <c r="BE45" i="24"/>
  <c r="S37" i="24"/>
  <c r="U36" i="24"/>
  <c r="DE28" i="24"/>
  <c r="BJ30" i="24"/>
  <c r="AK47" i="24"/>
  <c r="X7" i="24"/>
  <c r="BA51" i="24"/>
  <c r="CV33" i="24"/>
  <c r="BF42" i="24"/>
  <c r="CC47" i="24"/>
  <c r="BS24" i="24"/>
  <c r="J34" i="24"/>
  <c r="BP41" i="24"/>
  <c r="EL38" i="24"/>
  <c r="AJ40" i="24"/>
  <c r="BL45" i="24"/>
  <c r="AZ27" i="24"/>
  <c r="CL51" i="24"/>
  <c r="BC33" i="24"/>
  <c r="DO39" i="24"/>
  <c r="I42" i="24"/>
  <c r="DP48" i="24"/>
  <c r="BR35" i="24"/>
  <c r="EC35" i="24"/>
  <c r="C45" i="24"/>
  <c r="BJ39" i="24"/>
  <c r="DA41" i="24"/>
  <c r="I39" i="24"/>
  <c r="CS44" i="24"/>
  <c r="AS26" i="24"/>
  <c r="AS48" i="24"/>
  <c r="EM29" i="24"/>
  <c r="AU31" i="24"/>
  <c r="H51" i="24"/>
  <c r="BV44" i="24"/>
  <c r="BJ50" i="24"/>
  <c r="BM40" i="24"/>
  <c r="DW50" i="24"/>
  <c r="CL48" i="24"/>
  <c r="DY41" i="24"/>
  <c r="AH46" i="24"/>
  <c r="CG51" i="24"/>
  <c r="BA40" i="24"/>
  <c r="BY29" i="24"/>
  <c r="BM48" i="24"/>
  <c r="EI43" i="24"/>
  <c r="BE33" i="24"/>
  <c r="CL33" i="24"/>
  <c r="AW40" i="24"/>
  <c r="BA44" i="24"/>
  <c r="CS42" i="24"/>
  <c r="DR45" i="24"/>
  <c r="DE44" i="24"/>
  <c r="AF31" i="24"/>
  <c r="Q39" i="24"/>
  <c r="AJ43" i="24"/>
  <c r="AD43" i="24"/>
  <c r="BD47" i="24"/>
  <c r="CX36" i="24"/>
  <c r="DN47" i="24"/>
  <c r="B30" i="24"/>
  <c r="BC41" i="24"/>
  <c r="DK49" i="24"/>
  <c r="DA40" i="24"/>
  <c r="EN34" i="24"/>
  <c r="EA35" i="24"/>
  <c r="W43" i="24"/>
  <c r="CH47" i="24"/>
  <c r="V32" i="24"/>
  <c r="CT44" i="24"/>
  <c r="CJ47" i="24"/>
  <c r="R48" i="24"/>
  <c r="AB41" i="24"/>
  <c r="BN47" i="24"/>
  <c r="V42" i="24"/>
  <c r="AW32" i="24"/>
  <c r="DN37" i="24"/>
  <c r="CB47" i="24"/>
  <c r="BD46" i="24"/>
  <c r="AN26" i="24"/>
  <c r="DT31" i="24"/>
  <c r="AF51" i="24"/>
  <c r="CU44" i="24"/>
  <c r="EJ26" i="24"/>
  <c r="DW37" i="24"/>
  <c r="CT45" i="24"/>
  <c r="DQ43" i="24"/>
  <c r="DX44" i="24"/>
  <c r="AN30" i="24"/>
  <c r="DP45" i="24"/>
  <c r="AL40" i="24"/>
  <c r="EG50" i="24"/>
  <c r="AZ50" i="24"/>
  <c r="AW33" i="24"/>
  <c r="BV48" i="24"/>
  <c r="AF34" i="24"/>
  <c r="AL33" i="24"/>
  <c r="EA37" i="24"/>
  <c r="CE41" i="24"/>
  <c r="CU37" i="24"/>
  <c r="BM47" i="24"/>
  <c r="BT44" i="24"/>
  <c r="CT28" i="24"/>
  <c r="CV50" i="24"/>
  <c r="DX30" i="24"/>
  <c r="DT26" i="24"/>
  <c r="L51" i="24"/>
  <c r="S49" i="24"/>
  <c r="AG36" i="24"/>
  <c r="AU30" i="24"/>
  <c r="EG25" i="24"/>
  <c r="CV35" i="24"/>
  <c r="EN29" i="24"/>
  <c r="X45" i="24"/>
  <c r="BA35" i="24"/>
  <c r="BL26" i="24"/>
  <c r="EB49" i="24"/>
  <c r="AR47" i="24"/>
  <c r="CJ49" i="24"/>
  <c r="L34" i="24"/>
  <c r="BG47" i="24"/>
  <c r="BB47" i="24"/>
  <c r="CI34" i="24"/>
  <c r="AC51" i="24"/>
  <c r="C33" i="24"/>
  <c r="I51" i="24"/>
  <c r="BH48" i="24"/>
  <c r="CR43" i="24"/>
  <c r="CA31" i="24"/>
  <c r="AG46" i="24"/>
  <c r="CN39" i="24"/>
  <c r="BT45" i="24"/>
  <c r="DJ26" i="24"/>
  <c r="DX15" i="24"/>
  <c r="CF30" i="24"/>
  <c r="EC45" i="24"/>
  <c r="BK41" i="24"/>
  <c r="CZ51" i="24"/>
  <c r="AQ45" i="24"/>
  <c r="BG32" i="24"/>
  <c r="X35" i="24"/>
  <c r="CP49" i="24"/>
  <c r="DG29" i="24"/>
  <c r="DT51" i="24"/>
  <c r="G40" i="24"/>
  <c r="DS32" i="24"/>
  <c r="AE42" i="24"/>
  <c r="BW41" i="24"/>
  <c r="B42" i="24"/>
  <c r="CI29" i="24"/>
  <c r="AJ48" i="24"/>
  <c r="DC39" i="24"/>
  <c r="Q34" i="24"/>
  <c r="DH29" i="24"/>
  <c r="AC48" i="24"/>
  <c r="K37" i="24"/>
  <c r="BO37" i="24"/>
  <c r="EF50" i="24"/>
  <c r="DN40" i="24"/>
  <c r="CD43" i="24"/>
  <c r="Z41" i="24"/>
  <c r="BR43" i="24"/>
  <c r="Z50" i="24"/>
  <c r="K41" i="24"/>
  <c r="CT41" i="24"/>
  <c r="EN51" i="24"/>
  <c r="CY41" i="24"/>
  <c r="DE48" i="24"/>
  <c r="BN48" i="24"/>
  <c r="Y30" i="24"/>
  <c r="E31" i="24"/>
  <c r="BW45" i="24"/>
  <c r="N36" i="24"/>
  <c r="CD46" i="24"/>
  <c r="BI29" i="24"/>
  <c r="Q42" i="24"/>
  <c r="CZ43" i="24"/>
  <c r="CH49" i="24"/>
  <c r="AD42" i="24"/>
  <c r="DF38" i="24"/>
  <c r="K48" i="24"/>
  <c r="CC48" i="24"/>
  <c r="BO40" i="24"/>
  <c r="EN39" i="24"/>
  <c r="F45" i="24"/>
  <c r="AH37" i="24"/>
  <c r="AX45" i="24"/>
  <c r="CQ47" i="24"/>
  <c r="DK25" i="24"/>
  <c r="DL50" i="24"/>
  <c r="AM22" i="24"/>
  <c r="EI46" i="24"/>
  <c r="CQ49" i="24"/>
  <c r="E35" i="24"/>
  <c r="CP46" i="24"/>
  <c r="BF23" i="24"/>
  <c r="P45" i="24"/>
  <c r="EC36" i="24"/>
  <c r="AZ33" i="24"/>
  <c r="BY33" i="24"/>
  <c r="DB46" i="24"/>
  <c r="L43" i="24"/>
  <c r="CA34" i="24"/>
  <c r="CQ42" i="24"/>
  <c r="AI44" i="24"/>
  <c r="BZ26" i="24"/>
  <c r="AN25" i="24"/>
  <c r="CF46" i="24"/>
  <c r="BF48" i="24"/>
  <c r="CV34" i="24"/>
  <c r="AA37" i="24"/>
  <c r="AI39" i="24"/>
  <c r="BW44" i="24"/>
  <c r="CL19" i="24"/>
  <c r="CA32" i="24"/>
  <c r="EB46" i="24"/>
  <c r="DF34" i="24"/>
  <c r="DT45" i="24"/>
  <c r="DW43" i="24"/>
  <c r="M50" i="24"/>
  <c r="DR40" i="24"/>
  <c r="CN35" i="24"/>
  <c r="DF44" i="24"/>
  <c r="S48" i="24"/>
  <c r="CL37" i="24"/>
  <c r="DZ29" i="24"/>
  <c r="CD51" i="24"/>
  <c r="B43" i="24"/>
  <c r="AV32" i="24"/>
  <c r="CZ50" i="24"/>
  <c r="DS36" i="24"/>
  <c r="BG46" i="24"/>
  <c r="DF46" i="24"/>
  <c r="BN18" i="24"/>
  <c r="AV33" i="24"/>
  <c r="DC48" i="24"/>
  <c r="BG27" i="24"/>
  <c r="CO29" i="24"/>
  <c r="BE50" i="24"/>
  <c r="BT43" i="24"/>
  <c r="DO49" i="24"/>
  <c r="BI35" i="24"/>
  <c r="BR49" i="24"/>
  <c r="DL27" i="24"/>
  <c r="DN45" i="24"/>
  <c r="CR39" i="24"/>
  <c r="AD25" i="24"/>
  <c r="CK40" i="24"/>
  <c r="L38" i="24"/>
  <c r="W48" i="24"/>
  <c r="BN35" i="24"/>
  <c r="BP29" i="24"/>
  <c r="N14" i="24"/>
  <c r="DT50" i="24"/>
  <c r="CK31" i="24"/>
  <c r="M46" i="24"/>
  <c r="DX37" i="24"/>
  <c r="CB49" i="24"/>
  <c r="DL49" i="24"/>
  <c r="AQ30" i="24"/>
  <c r="O49" i="24"/>
  <c r="BN40" i="24"/>
  <c r="ED34" i="24"/>
  <c r="P48" i="24"/>
  <c r="EC44" i="24"/>
  <c r="AP48" i="24"/>
  <c r="CC24" i="24"/>
  <c r="AE47" i="24"/>
  <c r="AV30" i="24"/>
  <c r="AN47" i="24"/>
  <c r="CR47" i="24"/>
  <c r="EH48" i="24"/>
  <c r="BU35" i="24"/>
  <c r="AX44" i="24"/>
  <c r="AK43" i="24"/>
  <c r="AZ45" i="24"/>
  <c r="AX51" i="24"/>
  <c r="BT50" i="24"/>
  <c r="EL35" i="24"/>
  <c r="V46" i="24"/>
  <c r="AL31" i="24"/>
  <c r="B33" i="24"/>
  <c r="DG50" i="24"/>
  <c r="AD30" i="24"/>
  <c r="AW42" i="24"/>
  <c r="AA44" i="24"/>
  <c r="AK49" i="24"/>
  <c r="R45" i="24"/>
  <c r="CC40" i="24"/>
  <c r="CL46" i="24"/>
  <c r="EC46" i="24"/>
  <c r="CR44" i="24"/>
  <c r="W46" i="24"/>
  <c r="CO45" i="24"/>
  <c r="DJ32" i="24"/>
  <c r="EM34" i="24"/>
  <c r="CE36" i="24"/>
  <c r="AS40" i="24"/>
  <c r="DB50" i="24"/>
  <c r="L36" i="24"/>
  <c r="EF35" i="24"/>
  <c r="EE31" i="24"/>
  <c r="DR49" i="24"/>
  <c r="AB49" i="24"/>
  <c r="X49" i="24"/>
  <c r="DZ47" i="24"/>
  <c r="DN50" i="24"/>
  <c r="N48" i="24"/>
  <c r="DP50" i="24"/>
  <c r="BT35" i="24"/>
  <c r="DY48" i="24"/>
  <c r="BO39" i="24"/>
  <c r="BM50" i="24"/>
  <c r="DB47" i="24"/>
  <c r="BF35" i="24"/>
  <c r="X44" i="24"/>
  <c r="AZ49" i="24"/>
  <c r="DQ44" i="24"/>
  <c r="CP34" i="24"/>
  <c r="BI49" i="24"/>
  <c r="DC37" i="24"/>
  <c r="DM48" i="24"/>
  <c r="CV31" i="24"/>
  <c r="EM41" i="24"/>
  <c r="DJ42" i="24"/>
  <c r="AC39" i="24"/>
  <c r="S46" i="24"/>
  <c r="CQ29" i="24"/>
  <c r="AV50" i="24"/>
  <c r="EJ45" i="24"/>
  <c r="EK51" i="24"/>
  <c r="AP37" i="24"/>
  <c r="AX47" i="24"/>
  <c r="CU30" i="24"/>
  <c r="EJ43" i="24"/>
  <c r="K15" i="24"/>
  <c r="DS48" i="24"/>
  <c r="DB35" i="24"/>
  <c r="CN41" i="24"/>
  <c r="DP37" i="24"/>
  <c r="BA34" i="24"/>
  <c r="AX23" i="24"/>
  <c r="DK32" i="24"/>
  <c r="DA36" i="24"/>
  <c r="CI50" i="24"/>
  <c r="P44" i="24"/>
  <c r="V48" i="24"/>
  <c r="D39" i="24"/>
  <c r="Q41" i="24"/>
  <c r="CJ26" i="24"/>
  <c r="AX46" i="24"/>
  <c r="EM45" i="24"/>
  <c r="DI47" i="24"/>
  <c r="CP35" i="24"/>
  <c r="M36" i="24"/>
  <c r="O48" i="24"/>
  <c r="AN43" i="24"/>
  <c r="AQ40" i="24"/>
  <c r="AA40" i="24"/>
  <c r="AI45" i="24"/>
  <c r="EB41" i="24"/>
  <c r="CS21" i="24"/>
  <c r="DH8" i="24"/>
  <c r="AP33" i="24"/>
  <c r="AZ44" i="24"/>
  <c r="BR29" i="24"/>
  <c r="DT24" i="24"/>
  <c r="CY50" i="24"/>
  <c r="J46" i="24"/>
  <c r="AM49" i="24"/>
  <c r="CH45" i="24"/>
  <c r="CF40" i="24"/>
  <c r="AI46" i="24"/>
  <c r="EH33" i="24"/>
  <c r="BL39" i="24"/>
  <c r="CG33" i="24"/>
  <c r="AD40" i="24"/>
  <c r="AM38" i="24"/>
  <c r="AH29" i="24"/>
  <c r="AS51" i="24"/>
  <c r="EK29" i="24"/>
  <c r="R37" i="24"/>
  <c r="AX39" i="24"/>
  <c r="BB43" i="24"/>
  <c r="EJ15" i="24"/>
  <c r="CU17" i="24"/>
  <c r="AQ29" i="24"/>
  <c r="D36" i="24"/>
  <c r="EM33" i="24"/>
  <c r="CM45" i="24"/>
  <c r="AN42" i="24"/>
  <c r="DI27" i="24"/>
  <c r="CA47" i="24"/>
  <c r="AP6" i="24"/>
  <c r="DL41" i="24"/>
  <c r="EK49" i="24"/>
  <c r="Q33" i="24"/>
  <c r="CI46" i="24"/>
  <c r="AH44" i="24"/>
  <c r="Q45" i="24"/>
  <c r="BS45" i="24"/>
  <c r="BM33" i="24"/>
  <c r="DD43" i="24"/>
  <c r="BB32" i="24"/>
  <c r="O51" i="24"/>
  <c r="BJ51" i="24"/>
  <c r="BO42" i="24"/>
  <c r="ED51" i="24"/>
  <c r="DL51" i="24"/>
  <c r="AP51" i="24"/>
  <c r="CN37" i="24"/>
  <c r="DS37" i="24"/>
  <c r="DS45" i="24"/>
  <c r="BU34" i="24"/>
  <c r="DV47" i="24"/>
  <c r="DV45" i="24"/>
  <c r="BS43" i="24"/>
  <c r="AQ46" i="24"/>
  <c r="BO48" i="24"/>
  <c r="DN51" i="24"/>
  <c r="BZ44" i="24"/>
  <c r="CC50" i="24"/>
  <c r="BQ35" i="24"/>
  <c r="EM50" i="24"/>
  <c r="AR48" i="24"/>
  <c r="CO42" i="24"/>
  <c r="CG47" i="24"/>
  <c r="EE32" i="24"/>
  <c r="BM36" i="24"/>
  <c r="AH40" i="24"/>
  <c r="CM32" i="24"/>
  <c r="L50" i="24"/>
  <c r="EH40" i="24"/>
  <c r="AD41" i="24"/>
  <c r="EE35" i="24"/>
  <c r="O50" i="24"/>
  <c r="Y45" i="24"/>
  <c r="Z47" i="24"/>
  <c r="G38" i="24"/>
  <c r="M49" i="24"/>
  <c r="DD48" i="24"/>
  <c r="BJ31" i="24"/>
  <c r="H40" i="24"/>
  <c r="AK35" i="24"/>
  <c r="DO29" i="24"/>
  <c r="EH42" i="24"/>
  <c r="AO43" i="24"/>
  <c r="DV49" i="24"/>
  <c r="S51" i="24"/>
  <c r="BR51" i="24"/>
  <c r="N49" i="24"/>
  <c r="DM37" i="24"/>
  <c r="BB42" i="24"/>
  <c r="DT49" i="24"/>
  <c r="S47" i="24"/>
  <c r="M37" i="24"/>
  <c r="EJ34" i="24"/>
  <c r="DI46" i="24"/>
  <c r="DT42" i="24"/>
  <c r="BM31" i="24"/>
  <c r="EJ50" i="24"/>
  <c r="R42" i="24"/>
  <c r="CY40" i="24"/>
  <c r="CQ46" i="24"/>
  <c r="DU29" i="24"/>
  <c r="BE36" i="24"/>
  <c r="U29" i="24"/>
  <c r="CZ26" i="24"/>
  <c r="CN24" i="24"/>
  <c r="AS46" i="24"/>
  <c r="AU44" i="24"/>
  <c r="AB44" i="24"/>
  <c r="BN44" i="24"/>
  <c r="BZ50" i="24"/>
  <c r="AU51" i="24"/>
  <c r="CP26" i="24"/>
  <c r="Q30" i="24"/>
  <c r="CV40" i="24"/>
  <c r="BN36" i="24"/>
  <c r="BC32" i="24"/>
  <c r="BZ33" i="24"/>
  <c r="J37" i="24"/>
  <c r="AV28" i="24"/>
  <c r="DD44" i="24"/>
  <c r="BC45" i="24"/>
  <c r="CR46" i="24"/>
  <c r="BQ34" i="24"/>
  <c r="AO37" i="24"/>
  <c r="AU25" i="24"/>
  <c r="EC13" i="24"/>
  <c r="N44" i="24"/>
  <c r="EJ36" i="24"/>
  <c r="AQ33" i="24"/>
  <c r="AR49" i="24"/>
  <c r="AY25" i="24"/>
  <c r="DP17" i="24"/>
  <c r="AZ51" i="24"/>
  <c r="BD51" i="24"/>
  <c r="F51" i="24"/>
  <c r="BT41" i="24"/>
  <c r="AJ34" i="24"/>
  <c r="P38" i="24"/>
  <c r="AM29" i="24"/>
  <c r="EC43" i="24"/>
  <c r="AY49" i="24"/>
  <c r="DD32" i="24"/>
  <c r="DU43" i="24"/>
  <c r="DH48" i="24"/>
  <c r="EL45" i="24"/>
  <c r="AP43" i="24"/>
  <c r="AO49" i="24"/>
  <c r="P32" i="24"/>
  <c r="AU20" i="24"/>
  <c r="AA23" i="24"/>
  <c r="C44" i="24"/>
  <c r="DH43" i="24"/>
  <c r="AZ38" i="24"/>
  <c r="CO44" i="24"/>
  <c r="AC36" i="24"/>
  <c r="DE38" i="24"/>
  <c r="AK27" i="24"/>
  <c r="EG37" i="24"/>
  <c r="BI51" i="24"/>
  <c r="Q32" i="24"/>
  <c r="BQ37" i="24"/>
  <c r="EC30" i="24"/>
  <c r="BK51" i="24"/>
  <c r="DS50" i="24"/>
  <c r="DO40" i="24"/>
  <c r="DU40" i="24"/>
  <c r="EL29" i="24"/>
  <c r="D43" i="24"/>
  <c r="CL40" i="24"/>
  <c r="EC51" i="24"/>
  <c r="DB41" i="24"/>
  <c r="G32" i="24"/>
  <c r="U50" i="24"/>
  <c r="BK36" i="24"/>
  <c r="AO32" i="24"/>
  <c r="DT29" i="24"/>
  <c r="BS50" i="24"/>
  <c r="CD36" i="24"/>
  <c r="CH46" i="24"/>
  <c r="BS46" i="24"/>
  <c r="CO41" i="24"/>
  <c r="BO35" i="24"/>
  <c r="DS41" i="24"/>
  <c r="DQ50" i="24"/>
  <c r="ED25" i="24"/>
  <c r="BJ45" i="24"/>
  <c r="CJ46" i="24"/>
  <c r="BT32" i="24"/>
  <c r="W33" i="24"/>
  <c r="CO46" i="24"/>
  <c r="EC23" i="24"/>
  <c r="AK38" i="24"/>
  <c r="DM44" i="24"/>
  <c r="W44" i="24"/>
  <c r="BP35" i="24"/>
  <c r="M44" i="24"/>
  <c r="CI35" i="24"/>
  <c r="EK50" i="24"/>
  <c r="BX45" i="24"/>
  <c r="DF35" i="24"/>
  <c r="AB38" i="24"/>
  <c r="BD40" i="24"/>
  <c r="AL41" i="24"/>
  <c r="DN29" i="24"/>
  <c r="CA36" i="24"/>
  <c r="BY48" i="24"/>
  <c r="DT38" i="24"/>
  <c r="CL34" i="24"/>
  <c r="AI48" i="24"/>
  <c r="CJ45" i="24"/>
  <c r="BH42" i="24"/>
  <c r="CU29" i="24"/>
  <c r="CJ33" i="24"/>
  <c r="BV50" i="24"/>
  <c r="EL51" i="24"/>
  <c r="BA41" i="24"/>
  <c r="EF38" i="24"/>
  <c r="BD48" i="24"/>
  <c r="AV43" i="24"/>
  <c r="DL39" i="24"/>
  <c r="AD37" i="24"/>
  <c r="K36" i="24"/>
  <c r="CY34" i="24"/>
  <c r="CW13" i="24"/>
  <c r="BZ12" i="24"/>
  <c r="CN19" i="24"/>
  <c r="DA49" i="24"/>
  <c r="CB50" i="24"/>
  <c r="CI51" i="24"/>
  <c r="EH46" i="24"/>
  <c r="DE51" i="24"/>
  <c r="DF47" i="24"/>
  <c r="BT30" i="24"/>
  <c r="DS20" i="24"/>
  <c r="AD48" i="24"/>
  <c r="BD37" i="24"/>
  <c r="T23" i="24"/>
  <c r="J48" i="24"/>
  <c r="DG49" i="24"/>
  <c r="CJ36" i="24"/>
  <c r="B47" i="24"/>
  <c r="CF47" i="24"/>
  <c r="AK50" i="24"/>
  <c r="EG45" i="24"/>
  <c r="G28" i="24"/>
  <c r="Z34" i="24"/>
  <c r="BF40" i="24"/>
  <c r="CP45" i="24"/>
  <c r="BB51" i="24"/>
  <c r="DQ34" i="24"/>
  <c r="BV46" i="24"/>
  <c r="BB34" i="24"/>
  <c r="BN29" i="24"/>
  <c r="DI35" i="24"/>
  <c r="DT41" i="24"/>
  <c r="BE26" i="24"/>
  <c r="AQ37" i="24"/>
  <c r="DS34" i="24"/>
  <c r="DI34" i="24"/>
  <c r="AY35" i="24"/>
  <c r="DN46" i="24"/>
  <c r="DY47" i="24"/>
  <c r="DP39" i="24"/>
  <c r="CR40" i="24"/>
  <c r="EB51" i="24"/>
  <c r="BA39" i="24"/>
  <c r="BS30" i="24"/>
  <c r="CU35" i="24"/>
  <c r="DE29" i="24"/>
  <c r="BP46" i="24"/>
  <c r="AE48" i="24"/>
  <c r="CI31" i="24"/>
  <c r="AY46" i="24"/>
  <c r="F30" i="24"/>
  <c r="CQ35" i="24"/>
  <c r="BN24" i="24"/>
  <c r="CR38" i="24"/>
  <c r="E42" i="24"/>
  <c r="CU42" i="24"/>
  <c r="AP45" i="24"/>
  <c r="BT39" i="24"/>
  <c r="M24" i="24"/>
  <c r="BL34" i="24"/>
  <c r="BH27" i="24"/>
  <c r="EH25" i="24"/>
  <c r="CF51" i="24"/>
  <c r="EK43" i="24"/>
  <c r="AH31" i="24"/>
  <c r="CP50" i="24"/>
  <c r="CN36" i="24"/>
  <c r="CM36" i="24"/>
  <c r="AA35" i="24"/>
  <c r="CY30" i="24"/>
  <c r="EM42" i="24"/>
  <c r="CW39" i="24"/>
  <c r="DW51" i="24"/>
  <c r="AR42" i="24"/>
  <c r="CE45" i="24"/>
  <c r="CK32" i="24"/>
  <c r="EA42" i="24"/>
  <c r="DG44" i="24"/>
  <c r="EM39" i="24"/>
  <c r="AW47" i="24"/>
  <c r="CZ32" i="24"/>
  <c r="BB45" i="24"/>
  <c r="EB50" i="24"/>
  <c r="BQ41" i="24"/>
  <c r="CG30" i="24"/>
  <c r="CP44" i="24"/>
  <c r="M47" i="24"/>
  <c r="CC31" i="24"/>
  <c r="BB40" i="24"/>
  <c r="BV38" i="24"/>
  <c r="CE24" i="24"/>
  <c r="CD31" i="24"/>
  <c r="DP43" i="24"/>
  <c r="DL47" i="24"/>
  <c r="CK48" i="24"/>
  <c r="CO33" i="24"/>
  <c r="AW31" i="24"/>
  <c r="W45" i="24"/>
  <c r="BU44" i="24"/>
  <c r="CC34" i="24"/>
  <c r="BR45" i="24"/>
  <c r="CC44" i="24"/>
  <c r="AE20" i="24"/>
  <c r="BV47" i="24"/>
  <c r="DD22" i="24"/>
  <c r="U42" i="24"/>
  <c r="Q37" i="24"/>
  <c r="DZ40" i="24"/>
  <c r="BZ40" i="24"/>
  <c r="BD42" i="24"/>
  <c r="EE51" i="24"/>
  <c r="CJ44" i="24"/>
  <c r="Z36" i="24"/>
  <c r="DQ27" i="24"/>
  <c r="J45" i="24"/>
  <c r="DS51" i="24"/>
  <c r="E44" i="24"/>
  <c r="BF33" i="24"/>
  <c r="CE48" i="24"/>
  <c r="DX43" i="24"/>
  <c r="BU51" i="24"/>
  <c r="X42" i="24"/>
  <c r="Z38" i="24"/>
  <c r="CG46" i="24"/>
  <c r="DT48"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Takashi Tokairin</author>
  </authors>
  <commentList>
    <comment ref="C2" authorId="0" shapeId="0" xr:uid="{1764D76D-1285-4034-8A40-B31B43F8F103}">
      <text>
        <r>
          <rPr>
            <b/>
            <sz val="9"/>
            <color indexed="81"/>
            <rFont val="MS P ゴシック"/>
            <family val="3"/>
            <charset val="128"/>
          </rPr>
          <t>自立訓練をより効果的に提供するための研究【自立訓練におけるSIMの活用状況と支援プログラムに関する調査研究】
票３【プログラム調査票】
貴事業所で実施されている支援・プログラムの状況についてお答えください。
以下の「支援・プログラム一覧表」で、実施している支援カテゴリーがある場合は「実施している項目」を選択し、「実施形態」「担当職員」「実施環境」のそれぞれの項目の該当部分に「◎」「〇」を選択してください（利用者ごとに対応が違う場合も含めて、該当するものすべてに「◎」「〇」を選択してください）。また、「その他」「特別な環境・設備」を選択した場合は、それぞれの「内訳」の欄に具体的に記入してください。
※「体験実習」は事業所が直接行うプログラムではなく他事業所等と協力の中で実際場面の体験をするものを指す。職場実習、就労移行支援事業所や就労継続Ｂ型事業所での施設実習、グループホームや入所施設の利用体験、等。入所者の家庭実習は「生活場面支援」、プログラムとしての公共交通機関利用や映画鑑賞等は実際場面の体験でも「個別訓練」又は「集団訓練」とする。
※「実施環境」の「特別な環境・設備」の例：（屋外移動）歩行コース等、（体力の向上）グラウンド、体育館、プール等、（調理訓練）調理実習室、可動式調理台等、（生活のセルフマネジメント）模擬生活実習室等、（自動車運転）ドライビングシミュレーター、訓練自動車、運転コース等
※「暮らしの場所・GH」の例：利用開始前と異なる生活環境になる場所。GHなどの新しい生活拠点。
※「家庭」の例：利用開始前や現在暮らしている環境、拠点。</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Takashi Tokairin</author>
  </authors>
  <commentList>
    <comment ref="A30" authorId="0" shapeId="0" xr:uid="{7C44A6F2-F051-4D4A-9462-E8CE8FBBC9BA}">
      <text>
        <r>
          <rPr>
            <b/>
            <sz val="9"/>
            <color indexed="81"/>
            <rFont val="MS P ゴシック"/>
            <family val="3"/>
            <charset val="128"/>
          </rPr>
          <t>選択しない場合0を入力</t>
        </r>
      </text>
    </comment>
    <comment ref="A31" authorId="0" shapeId="0" xr:uid="{5681E433-8DC9-41C8-83E5-1FCDD2301D24}">
      <text>
        <r>
          <rPr>
            <b/>
            <sz val="9"/>
            <color indexed="81"/>
            <rFont val="MS P ゴシック"/>
            <family val="3"/>
            <charset val="128"/>
          </rPr>
          <t>選択しない場合0を入力</t>
        </r>
      </text>
    </comment>
    <comment ref="A35" authorId="0" shapeId="0" xr:uid="{2F918489-8630-4AFD-A370-1ECBA1418685}">
      <text>
        <r>
          <rPr>
            <b/>
            <sz val="9"/>
            <color indexed="81"/>
            <rFont val="MS P ゴシック"/>
            <family val="3"/>
            <charset val="128"/>
          </rPr>
          <t>選択しない場合0を入力</t>
        </r>
      </text>
    </comment>
    <comment ref="A39" authorId="0" shapeId="0" xr:uid="{DD4A4504-5D99-4413-8528-F6077C0BA7E2}">
      <text>
        <r>
          <rPr>
            <b/>
            <sz val="9"/>
            <color indexed="81"/>
            <rFont val="MS P ゴシック"/>
            <family val="3"/>
            <charset val="128"/>
          </rPr>
          <t>SIM記載項目に空欄がある場合は、「空欄あり」と表示されます</t>
        </r>
      </text>
    </comment>
    <comment ref="A69" authorId="0" shapeId="0" xr:uid="{99519A42-4C8F-4F21-AD5A-B0530EAB4973}">
      <text>
        <r>
          <rPr>
            <b/>
            <sz val="9"/>
            <color indexed="81"/>
            <rFont val="MS P ゴシック"/>
            <family val="3"/>
            <charset val="128"/>
          </rPr>
          <t>選択しない場合0を入力</t>
        </r>
      </text>
    </comment>
    <comment ref="A70" authorId="0" shapeId="0" xr:uid="{8D898D07-7560-4F8E-B524-7A14087C9532}">
      <text>
        <r>
          <rPr>
            <b/>
            <sz val="9"/>
            <color indexed="81"/>
            <rFont val="MS P ゴシック"/>
            <family val="3"/>
            <charset val="128"/>
          </rPr>
          <t>選択しない場合0を入力</t>
        </r>
      </text>
    </comment>
    <comment ref="A74" authorId="0" shapeId="0" xr:uid="{961A2FE7-BCD8-46A7-9F5B-795A24761288}">
      <text>
        <r>
          <rPr>
            <b/>
            <sz val="9"/>
            <color indexed="81"/>
            <rFont val="MS P ゴシック"/>
            <family val="3"/>
            <charset val="128"/>
          </rPr>
          <t>選択しない場合0を入力</t>
        </r>
      </text>
    </comment>
    <comment ref="A78" authorId="0" shapeId="0" xr:uid="{0AD40344-4652-48A7-8887-791028EA7C72}">
      <text>
        <r>
          <rPr>
            <b/>
            <sz val="9"/>
            <color indexed="81"/>
            <rFont val="MS P ゴシック"/>
            <family val="3"/>
            <charset val="128"/>
          </rPr>
          <t>SIM記載項目に空欄がある場合は、「空欄あり」と表示されます</t>
        </r>
      </text>
    </comment>
    <comment ref="A108" authorId="0" shapeId="0" xr:uid="{CC9D2A3F-61BD-4B27-8FF9-7979D7EF8CCE}">
      <text>
        <r>
          <rPr>
            <b/>
            <sz val="9"/>
            <color indexed="81"/>
            <rFont val="MS P ゴシック"/>
            <family val="3"/>
            <charset val="128"/>
          </rPr>
          <t>選択しない場合0を入力</t>
        </r>
      </text>
    </comment>
    <comment ref="A109" authorId="0" shapeId="0" xr:uid="{FDB0EF20-8D94-46F4-8378-00DCB1322B96}">
      <text>
        <r>
          <rPr>
            <b/>
            <sz val="9"/>
            <color indexed="81"/>
            <rFont val="MS P ゴシック"/>
            <family val="3"/>
            <charset val="128"/>
          </rPr>
          <t>選択しない場合0を入力</t>
        </r>
      </text>
    </comment>
    <comment ref="A113" authorId="0" shapeId="0" xr:uid="{9C11E61B-2BFD-4EBA-8F99-245C2C524FB5}">
      <text>
        <r>
          <rPr>
            <b/>
            <sz val="9"/>
            <color indexed="81"/>
            <rFont val="MS P ゴシック"/>
            <family val="3"/>
            <charset val="128"/>
          </rPr>
          <t>選択しない場合0を入力</t>
        </r>
      </text>
    </comment>
    <comment ref="A117" authorId="0" shapeId="0" xr:uid="{0D3AC84B-F936-428E-A3D4-B08A344558D4}">
      <text>
        <r>
          <rPr>
            <b/>
            <sz val="9"/>
            <color indexed="81"/>
            <rFont val="MS P ゴシック"/>
            <family val="3"/>
            <charset val="128"/>
          </rPr>
          <t>SIM記載項目に空欄がある場合は、「空欄あり」と表示されます</t>
        </r>
      </text>
    </comment>
    <comment ref="A147" authorId="0" shapeId="0" xr:uid="{9A6E85C5-68E9-4847-80C3-9FB5EAF5913D}">
      <text>
        <r>
          <rPr>
            <b/>
            <sz val="9"/>
            <color indexed="81"/>
            <rFont val="MS P ゴシック"/>
            <family val="3"/>
            <charset val="128"/>
          </rPr>
          <t>選択しない場合0を入力</t>
        </r>
      </text>
    </comment>
    <comment ref="A148" authorId="0" shapeId="0" xr:uid="{302168A0-2692-4A4E-ACF8-549C8D38D015}">
      <text>
        <r>
          <rPr>
            <b/>
            <sz val="9"/>
            <color indexed="81"/>
            <rFont val="MS P ゴシック"/>
            <family val="3"/>
            <charset val="128"/>
          </rPr>
          <t>選択しない場合0を入力</t>
        </r>
      </text>
    </comment>
    <comment ref="A152" authorId="0" shapeId="0" xr:uid="{7C116E87-19D4-4189-97A6-BE0CCD6693EE}">
      <text>
        <r>
          <rPr>
            <b/>
            <sz val="9"/>
            <color indexed="81"/>
            <rFont val="MS P ゴシック"/>
            <family val="3"/>
            <charset val="128"/>
          </rPr>
          <t>選択しない場合0を入力</t>
        </r>
      </text>
    </comment>
    <comment ref="A156" authorId="0" shapeId="0" xr:uid="{3D7DA2A5-CD06-4B42-9498-DD45021DBD16}">
      <text>
        <r>
          <rPr>
            <b/>
            <sz val="9"/>
            <color indexed="81"/>
            <rFont val="MS P ゴシック"/>
            <family val="3"/>
            <charset val="128"/>
          </rPr>
          <t>SIM記載項目に空欄がある場合は、「空欄あり」と表示されます</t>
        </r>
      </text>
    </comment>
    <comment ref="A186" authorId="0" shapeId="0" xr:uid="{F0D9E460-0697-44C4-B72F-6341D3005A5C}">
      <text>
        <r>
          <rPr>
            <b/>
            <sz val="9"/>
            <color indexed="81"/>
            <rFont val="MS P ゴシック"/>
            <family val="3"/>
            <charset val="128"/>
          </rPr>
          <t>選択しない場合0を入力</t>
        </r>
      </text>
    </comment>
    <comment ref="A187" authorId="0" shapeId="0" xr:uid="{27AB265B-8098-4F04-9BB6-6BEBBE9435CA}">
      <text>
        <r>
          <rPr>
            <b/>
            <sz val="9"/>
            <color indexed="81"/>
            <rFont val="MS P ゴシック"/>
            <family val="3"/>
            <charset val="128"/>
          </rPr>
          <t>選択しない場合0を入力</t>
        </r>
      </text>
    </comment>
    <comment ref="A191" authorId="0" shapeId="0" xr:uid="{95CED502-9E43-462F-B696-91B63F43784E}">
      <text>
        <r>
          <rPr>
            <b/>
            <sz val="9"/>
            <color indexed="81"/>
            <rFont val="MS P ゴシック"/>
            <family val="3"/>
            <charset val="128"/>
          </rPr>
          <t>選択しない場合0を入力</t>
        </r>
      </text>
    </comment>
    <comment ref="A195" authorId="0" shapeId="0" xr:uid="{8D506A89-ECC3-4FE4-9CEB-531880B0B044}">
      <text>
        <r>
          <rPr>
            <b/>
            <sz val="9"/>
            <color indexed="81"/>
            <rFont val="MS P ゴシック"/>
            <family val="3"/>
            <charset val="128"/>
          </rPr>
          <t>SIM記載項目に空欄がある場合は、「空欄あり」と表示されます</t>
        </r>
      </text>
    </comment>
    <comment ref="A225" authorId="0" shapeId="0" xr:uid="{F4BB5F0A-BB08-4258-BABA-BFF2E02292E6}">
      <text>
        <r>
          <rPr>
            <b/>
            <sz val="9"/>
            <color indexed="81"/>
            <rFont val="MS P ゴシック"/>
            <family val="3"/>
            <charset val="128"/>
          </rPr>
          <t>選択しない場合0を入力</t>
        </r>
      </text>
    </comment>
    <comment ref="A226" authorId="0" shapeId="0" xr:uid="{818676E1-15A1-4DA8-8791-0D94E61FEB03}">
      <text>
        <r>
          <rPr>
            <b/>
            <sz val="9"/>
            <color indexed="81"/>
            <rFont val="MS P ゴシック"/>
            <family val="3"/>
            <charset val="128"/>
          </rPr>
          <t>選択しない場合0を入力</t>
        </r>
      </text>
    </comment>
    <comment ref="A230" authorId="0" shapeId="0" xr:uid="{D8B58A1C-E1B9-4790-8737-4F96553313E4}">
      <text>
        <r>
          <rPr>
            <b/>
            <sz val="9"/>
            <color indexed="81"/>
            <rFont val="MS P ゴシック"/>
            <family val="3"/>
            <charset val="128"/>
          </rPr>
          <t>選択しない場合0を入力</t>
        </r>
      </text>
    </comment>
    <comment ref="A234" authorId="0" shapeId="0" xr:uid="{8604BCF0-6599-48A1-8145-01BC1BBF202A}">
      <text>
        <r>
          <rPr>
            <b/>
            <sz val="9"/>
            <color indexed="81"/>
            <rFont val="MS P ゴシック"/>
            <family val="3"/>
            <charset val="128"/>
          </rPr>
          <t>SIM記載項目に空欄がある場合は、「空欄あり」と表示されます</t>
        </r>
      </text>
    </comment>
    <comment ref="A264" authorId="0" shapeId="0" xr:uid="{48D83E94-489F-4012-9CCF-04745F0F936F}">
      <text>
        <r>
          <rPr>
            <b/>
            <sz val="9"/>
            <color indexed="81"/>
            <rFont val="MS P ゴシック"/>
            <family val="3"/>
            <charset val="128"/>
          </rPr>
          <t>選択しない場合0を入力</t>
        </r>
      </text>
    </comment>
    <comment ref="A265" authorId="0" shapeId="0" xr:uid="{A260B4F6-2AAD-41B9-AEA0-3C0A22E022C5}">
      <text>
        <r>
          <rPr>
            <b/>
            <sz val="9"/>
            <color indexed="81"/>
            <rFont val="MS P ゴシック"/>
            <family val="3"/>
            <charset val="128"/>
          </rPr>
          <t>選択しない場合0を入力</t>
        </r>
      </text>
    </comment>
    <comment ref="A269" authorId="0" shapeId="0" xr:uid="{79837EBE-B84F-45DE-93DB-5266F9E6385F}">
      <text>
        <r>
          <rPr>
            <b/>
            <sz val="9"/>
            <color indexed="81"/>
            <rFont val="MS P ゴシック"/>
            <family val="3"/>
            <charset val="128"/>
          </rPr>
          <t>選択しない場合0を入力</t>
        </r>
      </text>
    </comment>
    <comment ref="A273" authorId="0" shapeId="0" xr:uid="{0123D9A6-4708-4BC4-BEF5-8E58D59DAA31}">
      <text>
        <r>
          <rPr>
            <b/>
            <sz val="9"/>
            <color indexed="81"/>
            <rFont val="MS P ゴシック"/>
            <family val="3"/>
            <charset val="128"/>
          </rPr>
          <t>SIM記載項目に空欄がある場合は、「空欄あり」と表示されます</t>
        </r>
      </text>
    </comment>
    <comment ref="A303" authorId="0" shapeId="0" xr:uid="{3940622F-C619-4AC2-B39A-4B2AEDFE3162}">
      <text>
        <r>
          <rPr>
            <b/>
            <sz val="9"/>
            <color indexed="81"/>
            <rFont val="MS P ゴシック"/>
            <family val="3"/>
            <charset val="128"/>
          </rPr>
          <t>選択しない場合0を入力</t>
        </r>
      </text>
    </comment>
    <comment ref="A304" authorId="0" shapeId="0" xr:uid="{D36A6283-0F45-4B26-858E-270906B7972E}">
      <text>
        <r>
          <rPr>
            <b/>
            <sz val="9"/>
            <color indexed="81"/>
            <rFont val="MS P ゴシック"/>
            <family val="3"/>
            <charset val="128"/>
          </rPr>
          <t>選択しない場合0を入力</t>
        </r>
      </text>
    </comment>
    <comment ref="A308" authorId="0" shapeId="0" xr:uid="{1409C3A4-1D1F-4D38-977C-9BFA8FDDC0F1}">
      <text>
        <r>
          <rPr>
            <b/>
            <sz val="9"/>
            <color indexed="81"/>
            <rFont val="MS P ゴシック"/>
            <family val="3"/>
            <charset val="128"/>
          </rPr>
          <t>選択しない場合0を入力</t>
        </r>
      </text>
    </comment>
    <comment ref="A312" authorId="0" shapeId="0" xr:uid="{0D3780F7-67E9-412D-988E-8F907347467C}">
      <text>
        <r>
          <rPr>
            <b/>
            <sz val="9"/>
            <color indexed="81"/>
            <rFont val="MS P ゴシック"/>
            <family val="3"/>
            <charset val="128"/>
          </rPr>
          <t>SIM記載項目に空欄がある場合は、「空欄あり」と表示されます</t>
        </r>
      </text>
    </comment>
    <comment ref="A342" authorId="0" shapeId="0" xr:uid="{2226B664-7BD0-413C-8756-62AE2448343B}">
      <text>
        <r>
          <rPr>
            <b/>
            <sz val="9"/>
            <color indexed="81"/>
            <rFont val="MS P ゴシック"/>
            <family val="3"/>
            <charset val="128"/>
          </rPr>
          <t>選択しない場合0を入力</t>
        </r>
      </text>
    </comment>
    <comment ref="A343" authorId="0" shapeId="0" xr:uid="{6BB1E13F-9C21-458B-AA20-E35A02D6A586}">
      <text>
        <r>
          <rPr>
            <b/>
            <sz val="9"/>
            <color indexed="81"/>
            <rFont val="MS P ゴシック"/>
            <family val="3"/>
            <charset val="128"/>
          </rPr>
          <t>選択しない場合0を入力</t>
        </r>
      </text>
    </comment>
    <comment ref="A347" authorId="0" shapeId="0" xr:uid="{527E62C5-FD49-42D7-84B0-36A84FAEAE11}">
      <text>
        <r>
          <rPr>
            <b/>
            <sz val="9"/>
            <color indexed="81"/>
            <rFont val="MS P ゴシック"/>
            <family val="3"/>
            <charset val="128"/>
          </rPr>
          <t>選択しない場合0を入力</t>
        </r>
      </text>
    </comment>
    <comment ref="A351" authorId="0" shapeId="0" xr:uid="{125B422D-7063-4CD3-9E1D-699E21786005}">
      <text>
        <r>
          <rPr>
            <b/>
            <sz val="9"/>
            <color indexed="81"/>
            <rFont val="MS P ゴシック"/>
            <family val="3"/>
            <charset val="128"/>
          </rPr>
          <t>SIM記載項目に空欄がある場合は、「空欄あり」と表示されます</t>
        </r>
      </text>
    </comment>
    <comment ref="A381" authorId="0" shapeId="0" xr:uid="{18269F1D-B86E-43A4-A68C-15C39AB1BBDE}">
      <text>
        <r>
          <rPr>
            <b/>
            <sz val="9"/>
            <color indexed="81"/>
            <rFont val="MS P ゴシック"/>
            <family val="3"/>
            <charset val="128"/>
          </rPr>
          <t>選択しない場合0を入力</t>
        </r>
      </text>
    </comment>
    <comment ref="A382" authorId="0" shapeId="0" xr:uid="{3B7FA6E5-9F4B-4462-AFC0-C95972DD26F6}">
      <text>
        <r>
          <rPr>
            <b/>
            <sz val="9"/>
            <color indexed="81"/>
            <rFont val="MS P ゴシック"/>
            <family val="3"/>
            <charset val="128"/>
          </rPr>
          <t>選択しない場合0を入力</t>
        </r>
      </text>
    </comment>
    <comment ref="A386" authorId="0" shapeId="0" xr:uid="{428EFD77-DFD4-4BFD-B0F1-2863BBDDDEB7}">
      <text>
        <r>
          <rPr>
            <b/>
            <sz val="9"/>
            <color indexed="81"/>
            <rFont val="MS P ゴシック"/>
            <family val="3"/>
            <charset val="128"/>
          </rPr>
          <t>選択しない場合0を入力</t>
        </r>
      </text>
    </comment>
    <comment ref="A390" authorId="0" shapeId="0" xr:uid="{9BE319BE-33FF-4B5F-ADD5-2A7925D6B667}">
      <text>
        <r>
          <rPr>
            <b/>
            <sz val="9"/>
            <color indexed="81"/>
            <rFont val="MS P ゴシック"/>
            <family val="3"/>
            <charset val="128"/>
          </rPr>
          <t>SIM記載項目に空欄がある場合は、「空欄あり」と表示されます</t>
        </r>
      </text>
    </comment>
    <comment ref="A420" authorId="0" shapeId="0" xr:uid="{6A774ACF-2C74-430B-BF11-FAC19E1B19FE}">
      <text>
        <r>
          <rPr>
            <b/>
            <sz val="9"/>
            <color indexed="81"/>
            <rFont val="MS P ゴシック"/>
            <family val="3"/>
            <charset val="128"/>
          </rPr>
          <t>選択しない場合0を入力</t>
        </r>
      </text>
    </comment>
    <comment ref="A421" authorId="0" shapeId="0" xr:uid="{2251F460-3634-4597-9D3E-4176682BAB43}">
      <text>
        <r>
          <rPr>
            <b/>
            <sz val="9"/>
            <color indexed="81"/>
            <rFont val="MS P ゴシック"/>
            <family val="3"/>
            <charset val="128"/>
          </rPr>
          <t>選択しない場合0を入力</t>
        </r>
      </text>
    </comment>
    <comment ref="A425" authorId="0" shapeId="0" xr:uid="{61AE18B9-3D8C-4A04-8FC9-36E07168963E}">
      <text>
        <r>
          <rPr>
            <b/>
            <sz val="9"/>
            <color indexed="81"/>
            <rFont val="MS P ゴシック"/>
            <family val="3"/>
            <charset val="128"/>
          </rPr>
          <t>選択しない場合0を入力</t>
        </r>
      </text>
    </comment>
    <comment ref="A429" authorId="0" shapeId="0" xr:uid="{F01F0B44-2668-4052-B75D-1EA0C9122B96}">
      <text>
        <r>
          <rPr>
            <b/>
            <sz val="9"/>
            <color indexed="81"/>
            <rFont val="MS P ゴシック"/>
            <family val="3"/>
            <charset val="128"/>
          </rPr>
          <t>SIM記載項目に空欄がある場合は、「空欄あり」と表示されます</t>
        </r>
      </text>
    </comment>
    <comment ref="A459" authorId="0" shapeId="0" xr:uid="{023B8711-8D40-4134-BBF6-53DA6BC69BCF}">
      <text>
        <r>
          <rPr>
            <b/>
            <sz val="9"/>
            <color indexed="81"/>
            <rFont val="MS P ゴシック"/>
            <family val="3"/>
            <charset val="128"/>
          </rPr>
          <t>選択しない場合0を入力</t>
        </r>
      </text>
    </comment>
    <comment ref="A460" authorId="0" shapeId="0" xr:uid="{B2B767C9-876A-46AF-929E-B2C53824458C}">
      <text>
        <r>
          <rPr>
            <b/>
            <sz val="9"/>
            <color indexed="81"/>
            <rFont val="MS P ゴシック"/>
            <family val="3"/>
            <charset val="128"/>
          </rPr>
          <t>選択しない場合0を入力</t>
        </r>
      </text>
    </comment>
    <comment ref="A464" authorId="0" shapeId="0" xr:uid="{7E7578EB-D204-44E3-8B40-08D656768BFF}">
      <text>
        <r>
          <rPr>
            <b/>
            <sz val="9"/>
            <color indexed="81"/>
            <rFont val="MS P ゴシック"/>
            <family val="3"/>
            <charset val="128"/>
          </rPr>
          <t>選択しない場合0を入力</t>
        </r>
      </text>
    </comment>
    <comment ref="A468" authorId="0" shapeId="0" xr:uid="{0296FFBC-7E1D-4C9B-8E91-425D4CCE9FFC}">
      <text>
        <r>
          <rPr>
            <b/>
            <sz val="9"/>
            <color indexed="81"/>
            <rFont val="MS P ゴシック"/>
            <family val="3"/>
            <charset val="128"/>
          </rPr>
          <t>SIM記載項目に空欄がある場合は、「空欄あり」と表示されます</t>
        </r>
      </text>
    </comment>
    <comment ref="A498" authorId="0" shapeId="0" xr:uid="{612301CC-B2A3-4BDD-AF8E-D80D56160DDB}">
      <text>
        <r>
          <rPr>
            <b/>
            <sz val="9"/>
            <color indexed="81"/>
            <rFont val="MS P ゴシック"/>
            <family val="3"/>
            <charset val="128"/>
          </rPr>
          <t>選択しない場合0を入力</t>
        </r>
      </text>
    </comment>
    <comment ref="A499" authorId="0" shapeId="0" xr:uid="{2CA22700-3D4D-48AD-A0C1-B59535327CAA}">
      <text>
        <r>
          <rPr>
            <b/>
            <sz val="9"/>
            <color indexed="81"/>
            <rFont val="MS P ゴシック"/>
            <family val="3"/>
            <charset val="128"/>
          </rPr>
          <t>選択しない場合0を入力</t>
        </r>
      </text>
    </comment>
    <comment ref="A503" authorId="0" shapeId="0" xr:uid="{B6DD6AF6-980F-4BCB-AA87-2047F16002AF}">
      <text>
        <r>
          <rPr>
            <b/>
            <sz val="9"/>
            <color indexed="81"/>
            <rFont val="MS P ゴシック"/>
            <family val="3"/>
            <charset val="128"/>
          </rPr>
          <t>選択しない場合0を入力</t>
        </r>
      </text>
    </comment>
    <comment ref="A507" authorId="0" shapeId="0" xr:uid="{5885DB62-3E7A-42A1-8DCE-4BAFCFF979B9}">
      <text>
        <r>
          <rPr>
            <b/>
            <sz val="9"/>
            <color indexed="81"/>
            <rFont val="MS P ゴシック"/>
            <family val="3"/>
            <charset val="128"/>
          </rPr>
          <t>SIM記載項目に空欄がある場合は、「空欄あり」と表示されます</t>
        </r>
      </text>
    </comment>
    <comment ref="A537" authorId="0" shapeId="0" xr:uid="{FFDC954C-F045-4F6E-9B4C-A9ECD2CF60CC}">
      <text>
        <r>
          <rPr>
            <b/>
            <sz val="9"/>
            <color indexed="81"/>
            <rFont val="MS P ゴシック"/>
            <family val="3"/>
            <charset val="128"/>
          </rPr>
          <t>選択しない場合0を入力</t>
        </r>
      </text>
    </comment>
    <comment ref="A538" authorId="0" shapeId="0" xr:uid="{040C0915-336F-42BB-B266-CB3E8A76A378}">
      <text>
        <r>
          <rPr>
            <b/>
            <sz val="9"/>
            <color indexed="81"/>
            <rFont val="MS P ゴシック"/>
            <family val="3"/>
            <charset val="128"/>
          </rPr>
          <t>選択しない場合0を入力</t>
        </r>
      </text>
    </comment>
    <comment ref="A542" authorId="0" shapeId="0" xr:uid="{31398012-73BC-4C7D-983D-C330DD267945}">
      <text>
        <r>
          <rPr>
            <b/>
            <sz val="9"/>
            <color indexed="81"/>
            <rFont val="MS P ゴシック"/>
            <family val="3"/>
            <charset val="128"/>
          </rPr>
          <t>選択しない場合0を入力</t>
        </r>
      </text>
    </comment>
    <comment ref="A546" authorId="0" shapeId="0" xr:uid="{5149FFE0-745E-4FF4-A632-6BED0B2893B1}">
      <text>
        <r>
          <rPr>
            <b/>
            <sz val="9"/>
            <color indexed="81"/>
            <rFont val="MS P ゴシック"/>
            <family val="3"/>
            <charset val="128"/>
          </rPr>
          <t>SIM記載項目に空欄がある場合は、「空欄あり」と表示されます</t>
        </r>
      </text>
    </comment>
    <comment ref="A576" authorId="0" shapeId="0" xr:uid="{8C7BE500-3922-4536-97B8-C542BF509B04}">
      <text>
        <r>
          <rPr>
            <b/>
            <sz val="9"/>
            <color indexed="81"/>
            <rFont val="MS P ゴシック"/>
            <family val="3"/>
            <charset val="128"/>
          </rPr>
          <t>選択しない場合0を入力</t>
        </r>
      </text>
    </comment>
    <comment ref="A577" authorId="0" shapeId="0" xr:uid="{D84B9CEE-F531-4323-8BEB-977E3B76C896}">
      <text>
        <r>
          <rPr>
            <b/>
            <sz val="9"/>
            <color indexed="81"/>
            <rFont val="MS P ゴシック"/>
            <family val="3"/>
            <charset val="128"/>
          </rPr>
          <t>選択しない場合0を入力</t>
        </r>
      </text>
    </comment>
    <comment ref="A581" authorId="0" shapeId="0" xr:uid="{EC09DBF3-C733-4D2F-80C8-981BACB18CF2}">
      <text>
        <r>
          <rPr>
            <b/>
            <sz val="9"/>
            <color indexed="81"/>
            <rFont val="MS P ゴシック"/>
            <family val="3"/>
            <charset val="128"/>
          </rPr>
          <t>選択しない場合0を入力</t>
        </r>
      </text>
    </comment>
    <comment ref="A585" authorId="0" shapeId="0" xr:uid="{FD73EAF1-5263-4F3C-B636-14D6863C7B12}">
      <text>
        <r>
          <rPr>
            <b/>
            <sz val="9"/>
            <color indexed="81"/>
            <rFont val="MS P ゴシック"/>
            <family val="3"/>
            <charset val="128"/>
          </rPr>
          <t>SIM記載項目に空欄がある場合は、「空欄あり」と表示されます</t>
        </r>
      </text>
    </comment>
    <comment ref="A615" authorId="0" shapeId="0" xr:uid="{09BC03D3-E7E5-485E-B0DD-5514A2FF89DA}">
      <text>
        <r>
          <rPr>
            <b/>
            <sz val="9"/>
            <color indexed="81"/>
            <rFont val="MS P ゴシック"/>
            <family val="3"/>
            <charset val="128"/>
          </rPr>
          <t>選択しない場合0を入力</t>
        </r>
      </text>
    </comment>
    <comment ref="A616" authorId="0" shapeId="0" xr:uid="{92E5F6AE-8FF7-48DE-AFBD-418BB18307F7}">
      <text>
        <r>
          <rPr>
            <b/>
            <sz val="9"/>
            <color indexed="81"/>
            <rFont val="MS P ゴシック"/>
            <family val="3"/>
            <charset val="128"/>
          </rPr>
          <t>選択しない場合0を入力</t>
        </r>
      </text>
    </comment>
    <comment ref="A620" authorId="0" shapeId="0" xr:uid="{B6CD6BED-8DFA-4A31-BF19-C9E67DF31A14}">
      <text>
        <r>
          <rPr>
            <b/>
            <sz val="9"/>
            <color indexed="81"/>
            <rFont val="MS P ゴシック"/>
            <family val="3"/>
            <charset val="128"/>
          </rPr>
          <t>選択しない場合0を入力</t>
        </r>
      </text>
    </comment>
    <comment ref="A624" authorId="0" shapeId="0" xr:uid="{EB1793FD-8DEA-4ABF-B081-848930B5C96C}">
      <text>
        <r>
          <rPr>
            <b/>
            <sz val="9"/>
            <color indexed="81"/>
            <rFont val="MS P ゴシック"/>
            <family val="3"/>
            <charset val="128"/>
          </rPr>
          <t>SIM記載項目に空欄がある場合は、「空欄あり」と表示されます</t>
        </r>
      </text>
    </comment>
    <comment ref="A654" authorId="0" shapeId="0" xr:uid="{03F9A812-52F4-4A92-83AF-9945030EE86D}">
      <text>
        <r>
          <rPr>
            <b/>
            <sz val="9"/>
            <color indexed="81"/>
            <rFont val="MS P ゴシック"/>
            <family val="3"/>
            <charset val="128"/>
          </rPr>
          <t>選択しない場合0を入力</t>
        </r>
      </text>
    </comment>
    <comment ref="A655" authorId="0" shapeId="0" xr:uid="{E1D66829-A87E-465E-97DC-206E8134D28B}">
      <text>
        <r>
          <rPr>
            <b/>
            <sz val="9"/>
            <color indexed="81"/>
            <rFont val="MS P ゴシック"/>
            <family val="3"/>
            <charset val="128"/>
          </rPr>
          <t>選択しない場合0を入力</t>
        </r>
      </text>
    </comment>
    <comment ref="A659" authorId="0" shapeId="0" xr:uid="{E9C634F0-EE61-4A2D-A1EF-BC065FBC2AB2}">
      <text>
        <r>
          <rPr>
            <b/>
            <sz val="9"/>
            <color indexed="81"/>
            <rFont val="MS P ゴシック"/>
            <family val="3"/>
            <charset val="128"/>
          </rPr>
          <t>選択しない場合0を入力</t>
        </r>
      </text>
    </comment>
    <comment ref="A663" authorId="0" shapeId="0" xr:uid="{C190EFF6-7641-4C45-B798-ADD04B40838B}">
      <text>
        <r>
          <rPr>
            <b/>
            <sz val="9"/>
            <color indexed="81"/>
            <rFont val="MS P ゴシック"/>
            <family val="3"/>
            <charset val="128"/>
          </rPr>
          <t>SIM記載項目に空欄がある場合は、「空欄あり」と表示されます</t>
        </r>
      </text>
    </comment>
    <comment ref="A693" authorId="0" shapeId="0" xr:uid="{71657F21-9DA7-441A-8B0D-E06DECCF1625}">
      <text>
        <r>
          <rPr>
            <b/>
            <sz val="9"/>
            <color indexed="81"/>
            <rFont val="MS P ゴシック"/>
            <family val="3"/>
            <charset val="128"/>
          </rPr>
          <t>選択しない場合0を入力</t>
        </r>
      </text>
    </comment>
    <comment ref="A694" authorId="0" shapeId="0" xr:uid="{006E8D2A-534A-4D8B-B285-D867DE0466AE}">
      <text>
        <r>
          <rPr>
            <b/>
            <sz val="9"/>
            <color indexed="81"/>
            <rFont val="MS P ゴシック"/>
            <family val="3"/>
            <charset val="128"/>
          </rPr>
          <t>選択しない場合0を入力</t>
        </r>
      </text>
    </comment>
    <comment ref="A698" authorId="0" shapeId="0" xr:uid="{A5BE2A3F-E527-44D1-9321-253473F0ECA7}">
      <text>
        <r>
          <rPr>
            <b/>
            <sz val="9"/>
            <color indexed="81"/>
            <rFont val="MS P ゴシック"/>
            <family val="3"/>
            <charset val="128"/>
          </rPr>
          <t>選択しない場合0を入力</t>
        </r>
      </text>
    </comment>
    <comment ref="A702" authorId="0" shapeId="0" xr:uid="{827FE02A-A542-48C3-82D3-08CD383701A2}">
      <text>
        <r>
          <rPr>
            <b/>
            <sz val="9"/>
            <color indexed="81"/>
            <rFont val="MS P ゴシック"/>
            <family val="3"/>
            <charset val="128"/>
          </rPr>
          <t>SIM記載項目に空欄がある場合は、「空欄あり」と表示されます</t>
        </r>
      </text>
    </comment>
    <comment ref="A732" authorId="0" shapeId="0" xr:uid="{F9D2361D-3BF8-448B-BBCF-DA84B24AA939}">
      <text>
        <r>
          <rPr>
            <b/>
            <sz val="9"/>
            <color indexed="81"/>
            <rFont val="MS P ゴシック"/>
            <family val="3"/>
            <charset val="128"/>
          </rPr>
          <t>選択しない場合0を入力</t>
        </r>
      </text>
    </comment>
    <comment ref="A733" authorId="0" shapeId="0" xr:uid="{D1DCCDA7-EDDF-4FCA-BE86-4E2E41FB0281}">
      <text>
        <r>
          <rPr>
            <b/>
            <sz val="9"/>
            <color indexed="81"/>
            <rFont val="MS P ゴシック"/>
            <family val="3"/>
            <charset val="128"/>
          </rPr>
          <t>選択しない場合0を入力</t>
        </r>
      </text>
    </comment>
    <comment ref="A737" authorId="0" shapeId="0" xr:uid="{B56148FC-7735-48AA-A719-42C689DBB58F}">
      <text>
        <r>
          <rPr>
            <b/>
            <sz val="9"/>
            <color indexed="81"/>
            <rFont val="MS P ゴシック"/>
            <family val="3"/>
            <charset val="128"/>
          </rPr>
          <t>選択しない場合0を入力</t>
        </r>
      </text>
    </comment>
    <comment ref="A741" authorId="0" shapeId="0" xr:uid="{05EB951A-0F3D-4AB2-964C-74A3351A5112}">
      <text>
        <r>
          <rPr>
            <b/>
            <sz val="9"/>
            <color indexed="81"/>
            <rFont val="MS P ゴシック"/>
            <family val="3"/>
            <charset val="128"/>
          </rPr>
          <t>SIM記載項目に空欄がある場合は、「空欄あり」と表示されます</t>
        </r>
      </text>
    </comment>
    <comment ref="A771" authorId="0" shapeId="0" xr:uid="{5BF18B6F-2AD8-44AF-A420-67752EFE0AE8}">
      <text>
        <r>
          <rPr>
            <b/>
            <sz val="9"/>
            <color indexed="81"/>
            <rFont val="MS P ゴシック"/>
            <family val="3"/>
            <charset val="128"/>
          </rPr>
          <t>選択しない場合0を入力</t>
        </r>
      </text>
    </comment>
    <comment ref="A772" authorId="0" shapeId="0" xr:uid="{0248A049-695A-4A4E-B6C7-90D49279FD42}">
      <text>
        <r>
          <rPr>
            <b/>
            <sz val="9"/>
            <color indexed="81"/>
            <rFont val="MS P ゴシック"/>
            <family val="3"/>
            <charset val="128"/>
          </rPr>
          <t>選択しない場合0を入力</t>
        </r>
      </text>
    </comment>
    <comment ref="A776" authorId="0" shapeId="0" xr:uid="{8E972602-79C4-4B75-8C7E-618283ACB42A}">
      <text>
        <r>
          <rPr>
            <b/>
            <sz val="9"/>
            <color indexed="81"/>
            <rFont val="MS P ゴシック"/>
            <family val="3"/>
            <charset val="128"/>
          </rPr>
          <t>選択しない場合0を入力</t>
        </r>
      </text>
    </comment>
    <comment ref="A780" authorId="0" shapeId="0" xr:uid="{151C8FB0-8A0F-4617-AF87-35A09B837B8F}">
      <text>
        <r>
          <rPr>
            <b/>
            <sz val="9"/>
            <color indexed="81"/>
            <rFont val="MS P ゴシック"/>
            <family val="3"/>
            <charset val="128"/>
          </rPr>
          <t>SIM記載項目に空欄がある場合は、「空欄あり」と表示されます</t>
        </r>
      </text>
    </comment>
    <comment ref="A810" authorId="0" shapeId="0" xr:uid="{CDE6CAF9-3802-42EA-A8EB-80EDE6E1FD69}">
      <text>
        <r>
          <rPr>
            <b/>
            <sz val="9"/>
            <color indexed="81"/>
            <rFont val="MS P ゴシック"/>
            <family val="3"/>
            <charset val="128"/>
          </rPr>
          <t>選択しない場合0を入力</t>
        </r>
      </text>
    </comment>
    <comment ref="A811" authorId="0" shapeId="0" xr:uid="{0D81C2CD-C10C-47AE-BDDB-DFEEA53928F7}">
      <text>
        <r>
          <rPr>
            <b/>
            <sz val="9"/>
            <color indexed="81"/>
            <rFont val="MS P ゴシック"/>
            <family val="3"/>
            <charset val="128"/>
          </rPr>
          <t>選択しない場合0を入力</t>
        </r>
      </text>
    </comment>
    <comment ref="A815" authorId="0" shapeId="0" xr:uid="{DBE9F5BB-0E19-4111-8C4E-F14A58C776D0}">
      <text>
        <r>
          <rPr>
            <b/>
            <sz val="9"/>
            <color indexed="81"/>
            <rFont val="MS P ゴシック"/>
            <family val="3"/>
            <charset val="128"/>
          </rPr>
          <t>選択しない場合0を入力</t>
        </r>
      </text>
    </comment>
    <comment ref="A819" authorId="0" shapeId="0" xr:uid="{21876F3E-4B74-43C7-AC52-05D55B33ABF5}">
      <text>
        <r>
          <rPr>
            <b/>
            <sz val="9"/>
            <color indexed="81"/>
            <rFont val="MS P ゴシック"/>
            <family val="3"/>
            <charset val="128"/>
          </rPr>
          <t>SIM記載項目に空欄がある場合は、「空欄あり」と表示されます</t>
        </r>
      </text>
    </comment>
    <comment ref="A849" authorId="0" shapeId="0" xr:uid="{7B0C92DA-470C-47A1-AB45-0F6D6F5ED970}">
      <text>
        <r>
          <rPr>
            <b/>
            <sz val="9"/>
            <color indexed="81"/>
            <rFont val="MS P ゴシック"/>
            <family val="3"/>
            <charset val="128"/>
          </rPr>
          <t>選択しない場合0を入力</t>
        </r>
      </text>
    </comment>
    <comment ref="A850" authorId="0" shapeId="0" xr:uid="{0A052FBC-88E0-4E31-BDDE-6A88666C52E0}">
      <text>
        <r>
          <rPr>
            <b/>
            <sz val="9"/>
            <color indexed="81"/>
            <rFont val="MS P ゴシック"/>
            <family val="3"/>
            <charset val="128"/>
          </rPr>
          <t>選択しない場合0を入力</t>
        </r>
      </text>
    </comment>
    <comment ref="A854" authorId="0" shapeId="0" xr:uid="{C2DC5652-F274-42C1-AD2B-C090C2BF3EB7}">
      <text>
        <r>
          <rPr>
            <b/>
            <sz val="9"/>
            <color indexed="81"/>
            <rFont val="MS P ゴシック"/>
            <family val="3"/>
            <charset val="128"/>
          </rPr>
          <t>選択しない場合0を入力</t>
        </r>
      </text>
    </comment>
    <comment ref="A858" authorId="0" shapeId="0" xr:uid="{F613F9CA-6766-4D7C-A2D0-83D6D6A628AC}">
      <text>
        <r>
          <rPr>
            <b/>
            <sz val="9"/>
            <color indexed="81"/>
            <rFont val="MS P ゴシック"/>
            <family val="3"/>
            <charset val="128"/>
          </rPr>
          <t>SIM記載項目に空欄がある場合は、「空欄あり」と表示されます</t>
        </r>
      </text>
    </comment>
    <comment ref="A888" authorId="0" shapeId="0" xr:uid="{4E2D2247-7A92-44CC-BE8F-A5B7E038AA43}">
      <text>
        <r>
          <rPr>
            <b/>
            <sz val="9"/>
            <color indexed="81"/>
            <rFont val="MS P ゴシック"/>
            <family val="3"/>
            <charset val="128"/>
          </rPr>
          <t>選択しない場合0を入力</t>
        </r>
      </text>
    </comment>
    <comment ref="A889" authorId="0" shapeId="0" xr:uid="{7D872E55-50C3-480F-B037-34D1D9ABCAB3}">
      <text>
        <r>
          <rPr>
            <b/>
            <sz val="9"/>
            <color indexed="81"/>
            <rFont val="MS P ゴシック"/>
            <family val="3"/>
            <charset val="128"/>
          </rPr>
          <t>選択しない場合0を入力</t>
        </r>
      </text>
    </comment>
    <comment ref="A893" authorId="0" shapeId="0" xr:uid="{732B3EE4-F50E-45EF-9630-BA9A06AA841F}">
      <text>
        <r>
          <rPr>
            <b/>
            <sz val="9"/>
            <color indexed="81"/>
            <rFont val="MS P ゴシック"/>
            <family val="3"/>
            <charset val="128"/>
          </rPr>
          <t>選択しない場合0を入力</t>
        </r>
      </text>
    </comment>
    <comment ref="A897" authorId="0" shapeId="0" xr:uid="{68904F1A-859A-45FA-9461-F968E5B9D161}">
      <text>
        <r>
          <rPr>
            <b/>
            <sz val="9"/>
            <color indexed="81"/>
            <rFont val="MS P ゴシック"/>
            <family val="3"/>
            <charset val="128"/>
          </rPr>
          <t>SIM記載項目に空欄がある場合は、「空欄あり」と表示されます</t>
        </r>
      </text>
    </comment>
    <comment ref="A927" authorId="0" shapeId="0" xr:uid="{942FCBF0-4AE5-4440-B59F-50F9FE025A12}">
      <text>
        <r>
          <rPr>
            <b/>
            <sz val="9"/>
            <color indexed="81"/>
            <rFont val="MS P ゴシック"/>
            <family val="3"/>
            <charset val="128"/>
          </rPr>
          <t>選択しない場合0を入力</t>
        </r>
      </text>
    </comment>
    <comment ref="A928" authorId="0" shapeId="0" xr:uid="{89967B97-7BC7-4184-8DEF-DA211FB0300D}">
      <text>
        <r>
          <rPr>
            <b/>
            <sz val="9"/>
            <color indexed="81"/>
            <rFont val="MS P ゴシック"/>
            <family val="3"/>
            <charset val="128"/>
          </rPr>
          <t>選択しない場合0を入力</t>
        </r>
      </text>
    </comment>
    <comment ref="A932" authorId="0" shapeId="0" xr:uid="{5850C0FC-624D-4192-A163-EE3FAB1B9692}">
      <text>
        <r>
          <rPr>
            <b/>
            <sz val="9"/>
            <color indexed="81"/>
            <rFont val="MS P ゴシック"/>
            <family val="3"/>
            <charset val="128"/>
          </rPr>
          <t>選択しない場合0を入力</t>
        </r>
      </text>
    </comment>
    <comment ref="A936" authorId="0" shapeId="0" xr:uid="{D896012C-A1E8-49F8-AA0A-DD51DBF39402}">
      <text>
        <r>
          <rPr>
            <b/>
            <sz val="9"/>
            <color indexed="81"/>
            <rFont val="MS P ゴシック"/>
            <family val="3"/>
            <charset val="128"/>
          </rPr>
          <t>SIM記載項目に空欄がある場合は、「空欄あり」と表示されます</t>
        </r>
      </text>
    </comment>
    <comment ref="A966" authorId="0" shapeId="0" xr:uid="{FCB7D9F3-7141-4EB6-B3FC-0D1F96DA6C96}">
      <text>
        <r>
          <rPr>
            <b/>
            <sz val="9"/>
            <color indexed="81"/>
            <rFont val="MS P ゴシック"/>
            <family val="3"/>
            <charset val="128"/>
          </rPr>
          <t>選択しない場合0を入力</t>
        </r>
      </text>
    </comment>
    <comment ref="A967" authorId="0" shapeId="0" xr:uid="{569FBF8E-18A1-494C-A341-D4FD817492D5}">
      <text>
        <r>
          <rPr>
            <b/>
            <sz val="9"/>
            <color indexed="81"/>
            <rFont val="MS P ゴシック"/>
            <family val="3"/>
            <charset val="128"/>
          </rPr>
          <t>選択しない場合0を入力</t>
        </r>
      </text>
    </comment>
    <comment ref="A971" authorId="0" shapeId="0" xr:uid="{A0B32774-DF3D-4B91-9DA5-719794E43412}">
      <text>
        <r>
          <rPr>
            <b/>
            <sz val="9"/>
            <color indexed="81"/>
            <rFont val="MS P ゴシック"/>
            <family val="3"/>
            <charset val="128"/>
          </rPr>
          <t>選択しない場合0を入力</t>
        </r>
      </text>
    </comment>
    <comment ref="A975" authorId="0" shapeId="0" xr:uid="{2B606D52-5E61-40C5-8801-AEA17CD16424}">
      <text>
        <r>
          <rPr>
            <b/>
            <sz val="9"/>
            <color indexed="81"/>
            <rFont val="MS P ゴシック"/>
            <family val="3"/>
            <charset val="128"/>
          </rPr>
          <t>SIM記載項目に空欄がある場合は、「空欄あり」と表示されます</t>
        </r>
      </text>
    </comment>
    <comment ref="A1005" authorId="0" shapeId="0" xr:uid="{BBA44F21-0DDB-4D9B-8848-4522D6F879BC}">
      <text>
        <r>
          <rPr>
            <b/>
            <sz val="9"/>
            <color indexed="81"/>
            <rFont val="MS P ゴシック"/>
            <family val="3"/>
            <charset val="128"/>
          </rPr>
          <t>選択しない場合0を入力</t>
        </r>
      </text>
    </comment>
    <comment ref="A1006" authorId="0" shapeId="0" xr:uid="{0CC291C7-61CF-4F04-907E-94C5DDBDA4F4}">
      <text>
        <r>
          <rPr>
            <b/>
            <sz val="9"/>
            <color indexed="81"/>
            <rFont val="MS P ゴシック"/>
            <family val="3"/>
            <charset val="128"/>
          </rPr>
          <t>選択しない場合0を入力</t>
        </r>
      </text>
    </comment>
    <comment ref="A1010" authorId="0" shapeId="0" xr:uid="{4C2BE7B0-7E7F-45FC-8F79-A6FB468BB185}">
      <text>
        <r>
          <rPr>
            <b/>
            <sz val="9"/>
            <color indexed="81"/>
            <rFont val="MS P ゴシック"/>
            <family val="3"/>
            <charset val="128"/>
          </rPr>
          <t>選択しない場合0を入力</t>
        </r>
      </text>
    </comment>
    <comment ref="A1014" authorId="0" shapeId="0" xr:uid="{B9756392-3387-47B6-99D9-B7762232091D}">
      <text>
        <r>
          <rPr>
            <b/>
            <sz val="9"/>
            <color indexed="81"/>
            <rFont val="MS P ゴシック"/>
            <family val="3"/>
            <charset val="128"/>
          </rPr>
          <t>SIM記載項目に空欄がある場合は、「空欄あり」と表示されます</t>
        </r>
      </text>
    </comment>
    <comment ref="A1044" authorId="0" shapeId="0" xr:uid="{CB28246E-C7CA-4810-91B4-6BC41504FE4F}">
      <text>
        <r>
          <rPr>
            <b/>
            <sz val="9"/>
            <color indexed="81"/>
            <rFont val="MS P ゴシック"/>
            <family val="3"/>
            <charset val="128"/>
          </rPr>
          <t>選択しない場合0を入力</t>
        </r>
      </text>
    </comment>
    <comment ref="A1045" authorId="0" shapeId="0" xr:uid="{5A2A0C29-450F-4134-8696-87B709C3DA76}">
      <text>
        <r>
          <rPr>
            <b/>
            <sz val="9"/>
            <color indexed="81"/>
            <rFont val="MS P ゴシック"/>
            <family val="3"/>
            <charset val="128"/>
          </rPr>
          <t>選択しない場合0を入力</t>
        </r>
      </text>
    </comment>
    <comment ref="A1049" authorId="0" shapeId="0" xr:uid="{47E2589D-0B13-40BA-80E4-D0E4CFD42AE3}">
      <text>
        <r>
          <rPr>
            <b/>
            <sz val="9"/>
            <color indexed="81"/>
            <rFont val="MS P ゴシック"/>
            <family val="3"/>
            <charset val="128"/>
          </rPr>
          <t>選択しない場合0を入力</t>
        </r>
      </text>
    </comment>
    <comment ref="A1053" authorId="0" shapeId="0" xr:uid="{8D7F8063-3878-432D-854C-B5FFC7639EE9}">
      <text>
        <r>
          <rPr>
            <b/>
            <sz val="9"/>
            <color indexed="81"/>
            <rFont val="MS P ゴシック"/>
            <family val="3"/>
            <charset val="128"/>
          </rPr>
          <t>SIM記載項目に空欄がある場合は、「空欄あり」と表示されます</t>
        </r>
      </text>
    </comment>
    <comment ref="A1083" authorId="0" shapeId="0" xr:uid="{2C8BB308-65E1-4F39-82B4-2D4746351DE5}">
      <text>
        <r>
          <rPr>
            <b/>
            <sz val="9"/>
            <color indexed="81"/>
            <rFont val="MS P ゴシック"/>
            <family val="3"/>
            <charset val="128"/>
          </rPr>
          <t>選択しない場合0を入力</t>
        </r>
      </text>
    </comment>
    <comment ref="A1084" authorId="0" shapeId="0" xr:uid="{C9D63A3C-4E21-4D38-BAB8-01FC28295CEA}">
      <text>
        <r>
          <rPr>
            <b/>
            <sz val="9"/>
            <color indexed="81"/>
            <rFont val="MS P ゴシック"/>
            <family val="3"/>
            <charset val="128"/>
          </rPr>
          <t>選択しない場合0を入力</t>
        </r>
      </text>
    </comment>
    <comment ref="A1088" authorId="0" shapeId="0" xr:uid="{583E183D-E739-47F2-AF3C-E81554218DA2}">
      <text>
        <r>
          <rPr>
            <b/>
            <sz val="9"/>
            <color indexed="81"/>
            <rFont val="MS P ゴシック"/>
            <family val="3"/>
            <charset val="128"/>
          </rPr>
          <t>選択しない場合0を入力</t>
        </r>
      </text>
    </comment>
    <comment ref="A1092" authorId="0" shapeId="0" xr:uid="{AAE8B1DB-A02E-480B-B973-45A817852FD5}">
      <text>
        <r>
          <rPr>
            <b/>
            <sz val="9"/>
            <color indexed="81"/>
            <rFont val="MS P ゴシック"/>
            <family val="3"/>
            <charset val="128"/>
          </rPr>
          <t>SIM記載項目に空欄がある場合は、「空欄あり」と表示されます</t>
        </r>
      </text>
    </comment>
    <comment ref="A1122" authorId="0" shapeId="0" xr:uid="{C90CC414-709D-4B7A-8A07-D32D9A245584}">
      <text>
        <r>
          <rPr>
            <b/>
            <sz val="9"/>
            <color indexed="81"/>
            <rFont val="MS P ゴシック"/>
            <family val="3"/>
            <charset val="128"/>
          </rPr>
          <t>選択しない場合0を入力</t>
        </r>
      </text>
    </comment>
    <comment ref="A1123" authorId="0" shapeId="0" xr:uid="{0814B7BD-3292-47B0-9F1C-9616A9E5D876}">
      <text>
        <r>
          <rPr>
            <b/>
            <sz val="9"/>
            <color indexed="81"/>
            <rFont val="MS P ゴシック"/>
            <family val="3"/>
            <charset val="128"/>
          </rPr>
          <t>選択しない場合0を入力</t>
        </r>
      </text>
    </comment>
    <comment ref="A1127" authorId="0" shapeId="0" xr:uid="{6730BFE2-CBC7-4A91-BA11-C768EA3DECFF}">
      <text>
        <r>
          <rPr>
            <b/>
            <sz val="9"/>
            <color indexed="81"/>
            <rFont val="MS P ゴシック"/>
            <family val="3"/>
            <charset val="128"/>
          </rPr>
          <t>選択しない場合0を入力</t>
        </r>
      </text>
    </comment>
    <comment ref="A1131" authorId="0" shapeId="0" xr:uid="{1E035FB5-78C2-42C1-A0BC-CE227BB82EE8}">
      <text>
        <r>
          <rPr>
            <b/>
            <sz val="9"/>
            <color indexed="81"/>
            <rFont val="MS P ゴシック"/>
            <family val="3"/>
            <charset val="128"/>
          </rPr>
          <t>SIM記載項目に空欄がある場合は、「空欄あり」と表示されます</t>
        </r>
      </text>
    </comment>
    <comment ref="A1161" authorId="0" shapeId="0" xr:uid="{CD14B345-77D6-4260-BFE0-C832E5093DE5}">
      <text>
        <r>
          <rPr>
            <b/>
            <sz val="9"/>
            <color indexed="81"/>
            <rFont val="MS P ゴシック"/>
            <family val="3"/>
            <charset val="128"/>
          </rPr>
          <t>選択しない場合0を入力</t>
        </r>
      </text>
    </comment>
    <comment ref="A1162" authorId="0" shapeId="0" xr:uid="{F8C58FC6-1AEE-4742-9472-8960D3EE3654}">
      <text>
        <r>
          <rPr>
            <b/>
            <sz val="9"/>
            <color indexed="81"/>
            <rFont val="MS P ゴシック"/>
            <family val="3"/>
            <charset val="128"/>
          </rPr>
          <t>選択しない場合0を入力</t>
        </r>
      </text>
    </comment>
    <comment ref="A1166" authorId="0" shapeId="0" xr:uid="{DB7094E7-C0E0-40A2-A61D-C708BC1EF8E7}">
      <text>
        <r>
          <rPr>
            <b/>
            <sz val="9"/>
            <color indexed="81"/>
            <rFont val="MS P ゴシック"/>
            <family val="3"/>
            <charset val="128"/>
          </rPr>
          <t>選択しない場合0を入力</t>
        </r>
      </text>
    </comment>
    <comment ref="A1170" authorId="0" shapeId="0" xr:uid="{EBE4533D-ED7A-4B09-A346-E2193ECB9377}">
      <text>
        <r>
          <rPr>
            <b/>
            <sz val="9"/>
            <color indexed="81"/>
            <rFont val="MS P ゴシック"/>
            <family val="3"/>
            <charset val="128"/>
          </rPr>
          <t>SIM記載項目に空欄がある場合は、「空欄あり」と表示されます</t>
        </r>
      </text>
    </comment>
    <comment ref="A1200" authorId="0" shapeId="0" xr:uid="{0EAD1755-7E5D-41FD-840D-875B5E3DF940}">
      <text>
        <r>
          <rPr>
            <b/>
            <sz val="9"/>
            <color indexed="81"/>
            <rFont val="MS P ゴシック"/>
            <family val="3"/>
            <charset val="128"/>
          </rPr>
          <t>選択しない場合0を入力</t>
        </r>
      </text>
    </comment>
    <comment ref="A1201" authorId="0" shapeId="0" xr:uid="{69FE4FFE-0763-4FBA-9618-E424F69D602B}">
      <text>
        <r>
          <rPr>
            <b/>
            <sz val="9"/>
            <color indexed="81"/>
            <rFont val="MS P ゴシック"/>
            <family val="3"/>
            <charset val="128"/>
          </rPr>
          <t>選択しない場合0を入力</t>
        </r>
      </text>
    </comment>
    <comment ref="A1205" authorId="0" shapeId="0" xr:uid="{474C2A37-8B0A-44CB-B9EE-C757E23A07DD}">
      <text>
        <r>
          <rPr>
            <b/>
            <sz val="9"/>
            <color indexed="81"/>
            <rFont val="MS P ゴシック"/>
            <family val="3"/>
            <charset val="128"/>
          </rPr>
          <t>選択しない場合0を入力</t>
        </r>
      </text>
    </comment>
    <comment ref="A1209" authorId="0" shapeId="0" xr:uid="{9658731F-5CEB-4C99-AE1D-E8AC8382F4B1}">
      <text>
        <r>
          <rPr>
            <b/>
            <sz val="9"/>
            <color indexed="81"/>
            <rFont val="MS P ゴシック"/>
            <family val="3"/>
            <charset val="128"/>
          </rPr>
          <t>SIM記載項目に空欄がある場合は、「空欄あり」と表示されます</t>
        </r>
      </text>
    </comment>
    <comment ref="A1239" authorId="0" shapeId="0" xr:uid="{4A9569C7-5EE2-49B0-A115-57E7399DAE6D}">
      <text>
        <r>
          <rPr>
            <b/>
            <sz val="9"/>
            <color indexed="81"/>
            <rFont val="MS P ゴシック"/>
            <family val="3"/>
            <charset val="128"/>
          </rPr>
          <t>選択しない場合0を入力</t>
        </r>
      </text>
    </comment>
    <comment ref="A1240" authorId="0" shapeId="0" xr:uid="{E90B3F96-A349-4398-A1E4-E950E8599DCB}">
      <text>
        <r>
          <rPr>
            <b/>
            <sz val="9"/>
            <color indexed="81"/>
            <rFont val="MS P ゴシック"/>
            <family val="3"/>
            <charset val="128"/>
          </rPr>
          <t>選択しない場合0を入力</t>
        </r>
      </text>
    </comment>
    <comment ref="A1244" authorId="0" shapeId="0" xr:uid="{450EF2E7-4F90-485B-BB07-8966AD2CAFE6}">
      <text>
        <r>
          <rPr>
            <b/>
            <sz val="9"/>
            <color indexed="81"/>
            <rFont val="MS P ゴシック"/>
            <family val="3"/>
            <charset val="128"/>
          </rPr>
          <t>選択しない場合0を入力</t>
        </r>
      </text>
    </comment>
    <comment ref="A1248" authorId="0" shapeId="0" xr:uid="{80D76B74-5451-4332-B92D-7AE3CF2486DA}">
      <text>
        <r>
          <rPr>
            <b/>
            <sz val="9"/>
            <color indexed="81"/>
            <rFont val="MS P ゴシック"/>
            <family val="3"/>
            <charset val="128"/>
          </rPr>
          <t>SIM記載項目に空欄がある場合は、「空欄あり」と表示されます</t>
        </r>
      </text>
    </comment>
    <comment ref="A1278" authorId="0" shapeId="0" xr:uid="{E4F247A2-32CB-42FD-B904-7DEA8092F82B}">
      <text>
        <r>
          <rPr>
            <b/>
            <sz val="9"/>
            <color indexed="81"/>
            <rFont val="MS P ゴシック"/>
            <family val="3"/>
            <charset val="128"/>
          </rPr>
          <t>選択しない場合0を入力</t>
        </r>
      </text>
    </comment>
    <comment ref="A1279" authorId="0" shapeId="0" xr:uid="{50C05876-CCF7-4F58-8BF6-FDDD69E81773}">
      <text>
        <r>
          <rPr>
            <b/>
            <sz val="9"/>
            <color indexed="81"/>
            <rFont val="MS P ゴシック"/>
            <family val="3"/>
            <charset val="128"/>
          </rPr>
          <t>選択しない場合0を入力</t>
        </r>
      </text>
    </comment>
    <comment ref="A1283" authorId="0" shapeId="0" xr:uid="{2E294FEF-3EBF-45C5-96E0-D3AD05DA2398}">
      <text>
        <r>
          <rPr>
            <b/>
            <sz val="9"/>
            <color indexed="81"/>
            <rFont val="MS P ゴシック"/>
            <family val="3"/>
            <charset val="128"/>
          </rPr>
          <t>選択しない場合0を入力</t>
        </r>
      </text>
    </comment>
    <comment ref="A1287" authorId="0" shapeId="0" xr:uid="{2E58F1B6-8968-4E93-84DE-73C484C70DA7}">
      <text>
        <r>
          <rPr>
            <b/>
            <sz val="9"/>
            <color indexed="81"/>
            <rFont val="MS P ゴシック"/>
            <family val="3"/>
            <charset val="128"/>
          </rPr>
          <t>SIM記載項目に空欄がある場合は、「空欄あり」と表示されます</t>
        </r>
      </text>
    </comment>
    <comment ref="A1317" authorId="0" shapeId="0" xr:uid="{325ACC4F-E1FE-4ECC-9D20-E255B0B74E99}">
      <text>
        <r>
          <rPr>
            <b/>
            <sz val="9"/>
            <color indexed="81"/>
            <rFont val="MS P ゴシック"/>
            <family val="3"/>
            <charset val="128"/>
          </rPr>
          <t>選択しない場合0を入力</t>
        </r>
      </text>
    </comment>
    <comment ref="A1318" authorId="0" shapeId="0" xr:uid="{9FCD2658-B8CE-423D-A015-251BC64C8CBD}">
      <text>
        <r>
          <rPr>
            <b/>
            <sz val="9"/>
            <color indexed="81"/>
            <rFont val="MS P ゴシック"/>
            <family val="3"/>
            <charset val="128"/>
          </rPr>
          <t>選択しない場合0を入力</t>
        </r>
      </text>
    </comment>
    <comment ref="A1322" authorId="0" shapeId="0" xr:uid="{064345B2-BDD1-4136-A777-B5CB571F021C}">
      <text>
        <r>
          <rPr>
            <b/>
            <sz val="9"/>
            <color indexed="81"/>
            <rFont val="MS P ゴシック"/>
            <family val="3"/>
            <charset val="128"/>
          </rPr>
          <t>選択しない場合0を入力</t>
        </r>
      </text>
    </comment>
    <comment ref="A1326" authorId="0" shapeId="0" xr:uid="{2C98022F-50C5-42C0-8AE5-CDDC1573218C}">
      <text>
        <r>
          <rPr>
            <b/>
            <sz val="9"/>
            <color indexed="81"/>
            <rFont val="MS P ゴシック"/>
            <family val="3"/>
            <charset val="128"/>
          </rPr>
          <t>SIM記載項目に空欄がある場合は、「空欄あり」と表示されます</t>
        </r>
      </text>
    </comment>
    <comment ref="A1356" authorId="0" shapeId="0" xr:uid="{24692659-CF32-4C09-A3C8-08A61D137971}">
      <text>
        <r>
          <rPr>
            <b/>
            <sz val="9"/>
            <color indexed="81"/>
            <rFont val="MS P ゴシック"/>
            <family val="3"/>
            <charset val="128"/>
          </rPr>
          <t>選択しない場合0を入力</t>
        </r>
      </text>
    </comment>
    <comment ref="A1357" authorId="0" shapeId="0" xr:uid="{75EA48D7-6186-4680-A891-9B1EDAB89045}">
      <text>
        <r>
          <rPr>
            <b/>
            <sz val="9"/>
            <color indexed="81"/>
            <rFont val="MS P ゴシック"/>
            <family val="3"/>
            <charset val="128"/>
          </rPr>
          <t>選択しない場合0を入力</t>
        </r>
      </text>
    </comment>
    <comment ref="A1361" authorId="0" shapeId="0" xr:uid="{3BC31932-8EB5-44E3-8E6E-D52CFDC99B68}">
      <text>
        <r>
          <rPr>
            <b/>
            <sz val="9"/>
            <color indexed="81"/>
            <rFont val="MS P ゴシック"/>
            <family val="3"/>
            <charset val="128"/>
          </rPr>
          <t>選択しない場合0を入力</t>
        </r>
      </text>
    </comment>
    <comment ref="A1365" authorId="0" shapeId="0" xr:uid="{66DEC170-3A0A-4B8A-B8A5-4C0A99E19CF4}">
      <text>
        <r>
          <rPr>
            <b/>
            <sz val="9"/>
            <color indexed="81"/>
            <rFont val="MS P ゴシック"/>
            <family val="3"/>
            <charset val="128"/>
          </rPr>
          <t>SIM記載項目に空欄がある場合は、「空欄あり」と表示されます</t>
        </r>
      </text>
    </comment>
    <comment ref="A1395" authorId="0" shapeId="0" xr:uid="{BB26B7AD-EA38-4DAC-B40D-41C70B0AF30B}">
      <text>
        <r>
          <rPr>
            <b/>
            <sz val="9"/>
            <color indexed="81"/>
            <rFont val="MS P ゴシック"/>
            <family val="3"/>
            <charset val="128"/>
          </rPr>
          <t>選択しない場合0を入力</t>
        </r>
      </text>
    </comment>
    <comment ref="A1396" authorId="0" shapeId="0" xr:uid="{64B371AB-BF7B-4C79-974C-AB9F293CCABE}">
      <text>
        <r>
          <rPr>
            <b/>
            <sz val="9"/>
            <color indexed="81"/>
            <rFont val="MS P ゴシック"/>
            <family val="3"/>
            <charset val="128"/>
          </rPr>
          <t>選択しない場合0を入力</t>
        </r>
      </text>
    </comment>
    <comment ref="A1400" authorId="0" shapeId="0" xr:uid="{6560842F-1AC6-403E-9229-09A43968202C}">
      <text>
        <r>
          <rPr>
            <b/>
            <sz val="9"/>
            <color indexed="81"/>
            <rFont val="MS P ゴシック"/>
            <family val="3"/>
            <charset val="128"/>
          </rPr>
          <t>選択しない場合0を入力</t>
        </r>
      </text>
    </comment>
    <comment ref="A1404" authorId="0" shapeId="0" xr:uid="{903801B9-0075-4EF3-B66E-8503A49B6349}">
      <text>
        <r>
          <rPr>
            <b/>
            <sz val="9"/>
            <color indexed="81"/>
            <rFont val="MS P ゴシック"/>
            <family val="3"/>
            <charset val="128"/>
          </rPr>
          <t>SIM記載項目に空欄がある場合は、「空欄あり」と表示されます</t>
        </r>
      </text>
    </comment>
    <comment ref="A1434" authorId="0" shapeId="0" xr:uid="{7772FB35-C9F8-4A1D-ACF2-833D4BF3389A}">
      <text>
        <r>
          <rPr>
            <b/>
            <sz val="9"/>
            <color indexed="81"/>
            <rFont val="MS P ゴシック"/>
            <family val="3"/>
            <charset val="128"/>
          </rPr>
          <t>選択しない場合0を入力</t>
        </r>
      </text>
    </comment>
    <comment ref="A1435" authorId="0" shapeId="0" xr:uid="{ADDAA272-BCF4-41CC-9DAC-2F0BF7A81598}">
      <text>
        <r>
          <rPr>
            <b/>
            <sz val="9"/>
            <color indexed="81"/>
            <rFont val="MS P ゴシック"/>
            <family val="3"/>
            <charset val="128"/>
          </rPr>
          <t>選択しない場合0を入力</t>
        </r>
      </text>
    </comment>
    <comment ref="A1439" authorId="0" shapeId="0" xr:uid="{A6FC9DB3-1FCC-4094-8B4E-8E13D74A58E1}">
      <text>
        <r>
          <rPr>
            <b/>
            <sz val="9"/>
            <color indexed="81"/>
            <rFont val="MS P ゴシック"/>
            <family val="3"/>
            <charset val="128"/>
          </rPr>
          <t>選択しない場合0を入力</t>
        </r>
      </text>
    </comment>
    <comment ref="A1443" authorId="0" shapeId="0" xr:uid="{7356CCBE-8D2A-4974-B3D8-6965A2CCEDD6}">
      <text>
        <r>
          <rPr>
            <b/>
            <sz val="9"/>
            <color indexed="81"/>
            <rFont val="MS P ゴシック"/>
            <family val="3"/>
            <charset val="128"/>
          </rPr>
          <t>SIM記載項目に空欄がある場合は、「空欄あり」と表示されます</t>
        </r>
      </text>
    </comment>
    <comment ref="A1473" authorId="0" shapeId="0" xr:uid="{CBA229CE-77B2-47BE-AA37-4A5D6149E473}">
      <text>
        <r>
          <rPr>
            <b/>
            <sz val="9"/>
            <color indexed="81"/>
            <rFont val="MS P ゴシック"/>
            <family val="3"/>
            <charset val="128"/>
          </rPr>
          <t>選択しない場合0を入力</t>
        </r>
      </text>
    </comment>
    <comment ref="A1474" authorId="0" shapeId="0" xr:uid="{34839DB3-8D16-47FC-AB74-C7F151F7F41E}">
      <text>
        <r>
          <rPr>
            <b/>
            <sz val="9"/>
            <color indexed="81"/>
            <rFont val="MS P ゴシック"/>
            <family val="3"/>
            <charset val="128"/>
          </rPr>
          <t>選択しない場合0を入力</t>
        </r>
      </text>
    </comment>
    <comment ref="A1478" authorId="0" shapeId="0" xr:uid="{0C7D6B81-D50B-41A3-B85F-FE48C8C71D44}">
      <text>
        <r>
          <rPr>
            <b/>
            <sz val="9"/>
            <color indexed="81"/>
            <rFont val="MS P ゴシック"/>
            <family val="3"/>
            <charset val="128"/>
          </rPr>
          <t>選択しない場合0を入力</t>
        </r>
      </text>
    </comment>
    <comment ref="A1482" authorId="0" shapeId="0" xr:uid="{F6C7F1E5-17AD-4CB6-B091-208142829283}">
      <text>
        <r>
          <rPr>
            <b/>
            <sz val="9"/>
            <color indexed="81"/>
            <rFont val="MS P ゴシック"/>
            <family val="3"/>
            <charset val="128"/>
          </rPr>
          <t>SIM記載項目に空欄がある場合は、「空欄あり」と表示されます</t>
        </r>
      </text>
    </comment>
    <comment ref="A1512" authorId="0" shapeId="0" xr:uid="{67AB5CE7-FB55-4698-99B0-3416A03206CC}">
      <text>
        <r>
          <rPr>
            <b/>
            <sz val="9"/>
            <color indexed="81"/>
            <rFont val="MS P ゴシック"/>
            <family val="3"/>
            <charset val="128"/>
          </rPr>
          <t>選択しない場合0を入力</t>
        </r>
      </text>
    </comment>
    <comment ref="A1513" authorId="0" shapeId="0" xr:uid="{74F239C4-19A0-4108-938F-250F777254C1}">
      <text>
        <r>
          <rPr>
            <b/>
            <sz val="9"/>
            <color indexed="81"/>
            <rFont val="MS P ゴシック"/>
            <family val="3"/>
            <charset val="128"/>
          </rPr>
          <t>選択しない場合0を入力</t>
        </r>
      </text>
    </comment>
    <comment ref="A1517" authorId="0" shapeId="0" xr:uid="{D6A0586D-27FA-4178-82C3-4A9478AF3F8F}">
      <text>
        <r>
          <rPr>
            <b/>
            <sz val="9"/>
            <color indexed="81"/>
            <rFont val="MS P ゴシック"/>
            <family val="3"/>
            <charset val="128"/>
          </rPr>
          <t>選択しない場合0を入力</t>
        </r>
      </text>
    </comment>
    <comment ref="A1521" authorId="0" shapeId="0" xr:uid="{7FA5EA0F-1002-4A8E-8FE8-129FB3EBD48E}">
      <text>
        <r>
          <rPr>
            <b/>
            <sz val="9"/>
            <color indexed="81"/>
            <rFont val="MS P ゴシック"/>
            <family val="3"/>
            <charset val="128"/>
          </rPr>
          <t>SIM記載項目に空欄がある場合は、「空欄あり」と表示されます</t>
        </r>
      </text>
    </comment>
    <comment ref="A1551" authorId="0" shapeId="0" xr:uid="{BF934CFC-27CD-4886-897C-EB3415684C89}">
      <text>
        <r>
          <rPr>
            <b/>
            <sz val="9"/>
            <color indexed="81"/>
            <rFont val="MS P ゴシック"/>
            <family val="3"/>
            <charset val="128"/>
          </rPr>
          <t>選択しない場合0を入力</t>
        </r>
      </text>
    </comment>
    <comment ref="A1552" authorId="0" shapeId="0" xr:uid="{85A05A24-90ED-43C6-A97F-ADE284580F06}">
      <text>
        <r>
          <rPr>
            <b/>
            <sz val="9"/>
            <color indexed="81"/>
            <rFont val="MS P ゴシック"/>
            <family val="3"/>
            <charset val="128"/>
          </rPr>
          <t>選択しない場合0を入力</t>
        </r>
      </text>
    </comment>
    <comment ref="A1556" authorId="0" shapeId="0" xr:uid="{DDE16A93-EF07-47EB-9860-713F3D57D9AF}">
      <text>
        <r>
          <rPr>
            <b/>
            <sz val="9"/>
            <color indexed="81"/>
            <rFont val="MS P ゴシック"/>
            <family val="3"/>
            <charset val="128"/>
          </rPr>
          <t>選択しない場合0を入力</t>
        </r>
      </text>
    </comment>
    <comment ref="A1560" authorId="0" shapeId="0" xr:uid="{37219893-7281-40FE-A314-E09415F55E69}">
      <text>
        <r>
          <rPr>
            <b/>
            <sz val="9"/>
            <color indexed="81"/>
            <rFont val="MS P ゴシック"/>
            <family val="3"/>
            <charset val="128"/>
          </rPr>
          <t>SIM記載項目に空欄がある場合は、「空欄あり」と表示されます</t>
        </r>
      </text>
    </comment>
    <comment ref="A1590" authorId="0" shapeId="0" xr:uid="{10419F3E-57D0-46CB-9DB7-60AB0253F411}">
      <text>
        <r>
          <rPr>
            <b/>
            <sz val="9"/>
            <color indexed="81"/>
            <rFont val="MS P ゴシック"/>
            <family val="3"/>
            <charset val="128"/>
          </rPr>
          <t>選択しない場合0を入力</t>
        </r>
      </text>
    </comment>
    <comment ref="A1591" authorId="0" shapeId="0" xr:uid="{ABDFECBC-2B58-4325-B811-29793CCE9801}">
      <text>
        <r>
          <rPr>
            <b/>
            <sz val="9"/>
            <color indexed="81"/>
            <rFont val="MS P ゴシック"/>
            <family val="3"/>
            <charset val="128"/>
          </rPr>
          <t>選択しない場合0を入力</t>
        </r>
      </text>
    </comment>
    <comment ref="A1595" authorId="0" shapeId="0" xr:uid="{2D54222A-38F7-42C5-A520-294F4E0A82D3}">
      <text>
        <r>
          <rPr>
            <b/>
            <sz val="9"/>
            <color indexed="81"/>
            <rFont val="MS P ゴシック"/>
            <family val="3"/>
            <charset val="128"/>
          </rPr>
          <t>選択しない場合0を入力</t>
        </r>
      </text>
    </comment>
    <comment ref="A1599" authorId="0" shapeId="0" xr:uid="{C1F1ADB1-8F22-45CB-A109-9D102199FBE5}">
      <text>
        <r>
          <rPr>
            <b/>
            <sz val="9"/>
            <color indexed="81"/>
            <rFont val="MS P ゴシック"/>
            <family val="3"/>
            <charset val="128"/>
          </rPr>
          <t>SIM記載項目に空欄がある場合は、「空欄あり」と表示されます</t>
        </r>
      </text>
    </comment>
    <comment ref="A1629" authorId="0" shapeId="0" xr:uid="{FA14AB5A-D790-4CB5-98B0-74120A6FFA23}">
      <text>
        <r>
          <rPr>
            <b/>
            <sz val="9"/>
            <color indexed="81"/>
            <rFont val="MS P ゴシック"/>
            <family val="3"/>
            <charset val="128"/>
          </rPr>
          <t>選択しない場合0を入力</t>
        </r>
      </text>
    </comment>
    <comment ref="A1630" authorId="0" shapeId="0" xr:uid="{EE2BF3E8-CCC8-4D11-A6B0-3166581CCDD0}">
      <text>
        <r>
          <rPr>
            <b/>
            <sz val="9"/>
            <color indexed="81"/>
            <rFont val="MS P ゴシック"/>
            <family val="3"/>
            <charset val="128"/>
          </rPr>
          <t>選択しない場合0を入力</t>
        </r>
      </text>
    </comment>
    <comment ref="A1634" authorId="0" shapeId="0" xr:uid="{2F53F4DF-1343-452F-AF8F-A795314FAF49}">
      <text>
        <r>
          <rPr>
            <b/>
            <sz val="9"/>
            <color indexed="81"/>
            <rFont val="MS P ゴシック"/>
            <family val="3"/>
            <charset val="128"/>
          </rPr>
          <t>選択しない場合0を入力</t>
        </r>
      </text>
    </comment>
    <comment ref="A1638" authorId="0" shapeId="0" xr:uid="{05D8F573-154A-4D33-8C41-152816DF88A5}">
      <text>
        <r>
          <rPr>
            <b/>
            <sz val="9"/>
            <color indexed="81"/>
            <rFont val="MS P ゴシック"/>
            <family val="3"/>
            <charset val="128"/>
          </rPr>
          <t>SIM記載項目に空欄がある場合は、「空欄あり」と表示されます</t>
        </r>
      </text>
    </comment>
    <comment ref="A1668" authorId="0" shapeId="0" xr:uid="{8F365D7F-C96A-45BF-95DD-5040030C64D2}">
      <text>
        <r>
          <rPr>
            <b/>
            <sz val="9"/>
            <color indexed="81"/>
            <rFont val="MS P ゴシック"/>
            <family val="3"/>
            <charset val="128"/>
          </rPr>
          <t>選択しない場合0を入力</t>
        </r>
      </text>
    </comment>
    <comment ref="A1669" authorId="0" shapeId="0" xr:uid="{4E0F411F-AA46-4032-AB3B-0382B42F724C}">
      <text>
        <r>
          <rPr>
            <b/>
            <sz val="9"/>
            <color indexed="81"/>
            <rFont val="MS P ゴシック"/>
            <family val="3"/>
            <charset val="128"/>
          </rPr>
          <t>選択しない場合0を入力</t>
        </r>
      </text>
    </comment>
    <comment ref="A1673" authorId="0" shapeId="0" xr:uid="{1EB9FE36-5F15-485F-A952-418A78EC028F}">
      <text>
        <r>
          <rPr>
            <b/>
            <sz val="9"/>
            <color indexed="81"/>
            <rFont val="MS P ゴシック"/>
            <family val="3"/>
            <charset val="128"/>
          </rPr>
          <t>選択しない場合0を入力</t>
        </r>
      </text>
    </comment>
    <comment ref="A1677" authorId="0" shapeId="0" xr:uid="{CEEA933B-72A0-4DFC-A332-119A79F1AB25}">
      <text>
        <r>
          <rPr>
            <b/>
            <sz val="9"/>
            <color indexed="81"/>
            <rFont val="MS P ゴシック"/>
            <family val="3"/>
            <charset val="128"/>
          </rPr>
          <t>SIM記載項目に空欄がある場合は、「空欄あり」と表示されます</t>
        </r>
      </text>
    </comment>
    <comment ref="A1707" authorId="0" shapeId="0" xr:uid="{00FEF92B-58B0-4D1D-85DB-F2855828E494}">
      <text>
        <r>
          <rPr>
            <b/>
            <sz val="9"/>
            <color indexed="81"/>
            <rFont val="MS P ゴシック"/>
            <family val="3"/>
            <charset val="128"/>
          </rPr>
          <t>選択しない場合0を入力</t>
        </r>
      </text>
    </comment>
    <comment ref="A1708" authorId="0" shapeId="0" xr:uid="{89785F74-7C06-4AC5-B6FE-2139AE592D94}">
      <text>
        <r>
          <rPr>
            <b/>
            <sz val="9"/>
            <color indexed="81"/>
            <rFont val="MS P ゴシック"/>
            <family val="3"/>
            <charset val="128"/>
          </rPr>
          <t>選択しない場合0を入力</t>
        </r>
      </text>
    </comment>
    <comment ref="A1712" authorId="0" shapeId="0" xr:uid="{A756D92B-8B96-403E-A115-5E051FFDBD32}">
      <text>
        <r>
          <rPr>
            <b/>
            <sz val="9"/>
            <color indexed="81"/>
            <rFont val="MS P ゴシック"/>
            <family val="3"/>
            <charset val="128"/>
          </rPr>
          <t>選択しない場合0を入力</t>
        </r>
      </text>
    </comment>
    <comment ref="A1716" authorId="0" shapeId="0" xr:uid="{63A0861B-F68E-4D2F-BE87-545D59603AC4}">
      <text>
        <r>
          <rPr>
            <b/>
            <sz val="9"/>
            <color indexed="81"/>
            <rFont val="MS P ゴシック"/>
            <family val="3"/>
            <charset val="128"/>
          </rPr>
          <t>SIM記載項目に空欄がある場合は、「空欄あり」と表示されます</t>
        </r>
      </text>
    </comment>
    <comment ref="A1746" authorId="0" shapeId="0" xr:uid="{C833C7E3-ED7D-4921-90E1-D2589D1AB0A9}">
      <text>
        <r>
          <rPr>
            <b/>
            <sz val="9"/>
            <color indexed="81"/>
            <rFont val="MS P ゴシック"/>
            <family val="3"/>
            <charset val="128"/>
          </rPr>
          <t>選択しない場合0を入力</t>
        </r>
      </text>
    </comment>
    <comment ref="A1747" authorId="0" shapeId="0" xr:uid="{1C3CFC28-F7E3-40B9-A67F-7F2F2E36A77A}">
      <text>
        <r>
          <rPr>
            <b/>
            <sz val="9"/>
            <color indexed="81"/>
            <rFont val="MS P ゴシック"/>
            <family val="3"/>
            <charset val="128"/>
          </rPr>
          <t>選択しない場合0を入力</t>
        </r>
      </text>
    </comment>
    <comment ref="A1751" authorId="0" shapeId="0" xr:uid="{C0B5A1C8-DF15-46CB-803D-C85A829833C0}">
      <text>
        <r>
          <rPr>
            <b/>
            <sz val="9"/>
            <color indexed="81"/>
            <rFont val="MS P ゴシック"/>
            <family val="3"/>
            <charset val="128"/>
          </rPr>
          <t>選択しない場合0を入力</t>
        </r>
      </text>
    </comment>
    <comment ref="A1755" authorId="0" shapeId="0" xr:uid="{F4FB0B74-FC59-4F50-BD98-BF7BDE223D6C}">
      <text>
        <r>
          <rPr>
            <b/>
            <sz val="9"/>
            <color indexed="81"/>
            <rFont val="MS P ゴシック"/>
            <family val="3"/>
            <charset val="128"/>
          </rPr>
          <t>SIM記載項目に空欄がある場合は、「空欄あり」と表示されます</t>
        </r>
      </text>
    </comment>
    <comment ref="A1785" authorId="0" shapeId="0" xr:uid="{8D073B5C-4385-4631-88EE-FF6C06236D2D}">
      <text>
        <r>
          <rPr>
            <b/>
            <sz val="9"/>
            <color indexed="81"/>
            <rFont val="MS P ゴシック"/>
            <family val="3"/>
            <charset val="128"/>
          </rPr>
          <t>選択しない場合0を入力</t>
        </r>
      </text>
    </comment>
    <comment ref="A1786" authorId="0" shapeId="0" xr:uid="{909754D1-10F4-4C81-B7A7-E624FAC40182}">
      <text>
        <r>
          <rPr>
            <b/>
            <sz val="9"/>
            <color indexed="81"/>
            <rFont val="MS P ゴシック"/>
            <family val="3"/>
            <charset val="128"/>
          </rPr>
          <t>選択しない場合0を入力</t>
        </r>
      </text>
    </comment>
    <comment ref="A1790" authorId="0" shapeId="0" xr:uid="{9EB22C02-FDE3-4E65-9B73-2BAB836CCF53}">
      <text>
        <r>
          <rPr>
            <b/>
            <sz val="9"/>
            <color indexed="81"/>
            <rFont val="MS P ゴシック"/>
            <family val="3"/>
            <charset val="128"/>
          </rPr>
          <t>選択しない場合0を入力</t>
        </r>
      </text>
    </comment>
    <comment ref="A1794" authorId="0" shapeId="0" xr:uid="{83FF3CAC-E2CD-4B60-B380-859A715F1FB8}">
      <text>
        <r>
          <rPr>
            <b/>
            <sz val="9"/>
            <color indexed="81"/>
            <rFont val="MS P ゴシック"/>
            <family val="3"/>
            <charset val="128"/>
          </rPr>
          <t>SIM記載項目に空欄がある場合は、「空欄あり」と表示されます</t>
        </r>
      </text>
    </comment>
    <comment ref="A1824" authorId="0" shapeId="0" xr:uid="{9A73119C-AA15-4DA7-A54A-8485D6C3FBB3}">
      <text>
        <r>
          <rPr>
            <b/>
            <sz val="9"/>
            <color indexed="81"/>
            <rFont val="MS P ゴシック"/>
            <family val="3"/>
            <charset val="128"/>
          </rPr>
          <t>選択しない場合0を入力</t>
        </r>
      </text>
    </comment>
    <comment ref="A1825" authorId="0" shapeId="0" xr:uid="{40DA3A16-5ED6-4241-9206-68CACC8180BC}">
      <text>
        <r>
          <rPr>
            <b/>
            <sz val="9"/>
            <color indexed="81"/>
            <rFont val="MS P ゴシック"/>
            <family val="3"/>
            <charset val="128"/>
          </rPr>
          <t>選択しない場合0を入力</t>
        </r>
      </text>
    </comment>
    <comment ref="A1829" authorId="0" shapeId="0" xr:uid="{18C14DFE-4657-4F47-AED7-58BB9B70170F}">
      <text>
        <r>
          <rPr>
            <b/>
            <sz val="9"/>
            <color indexed="81"/>
            <rFont val="MS P ゴシック"/>
            <family val="3"/>
            <charset val="128"/>
          </rPr>
          <t>選択しない場合0を入力</t>
        </r>
      </text>
    </comment>
    <comment ref="A1833" authorId="0" shapeId="0" xr:uid="{D40BADA5-908E-4304-9CB4-1D0AD8A8A485}">
      <text>
        <r>
          <rPr>
            <b/>
            <sz val="9"/>
            <color indexed="81"/>
            <rFont val="MS P ゴシック"/>
            <family val="3"/>
            <charset val="128"/>
          </rPr>
          <t>SIM記載項目に空欄がある場合は、「空欄あり」と表示されます</t>
        </r>
      </text>
    </comment>
    <comment ref="A1863" authorId="0" shapeId="0" xr:uid="{DA9BD8E3-964A-47A9-928E-06852192D219}">
      <text>
        <r>
          <rPr>
            <b/>
            <sz val="9"/>
            <color indexed="81"/>
            <rFont val="MS P ゴシック"/>
            <family val="3"/>
            <charset val="128"/>
          </rPr>
          <t>選択しない場合0を入力</t>
        </r>
      </text>
    </comment>
    <comment ref="A1864" authorId="0" shapeId="0" xr:uid="{CD753D0F-0691-49A8-AB6A-241F389CEBB6}">
      <text>
        <r>
          <rPr>
            <b/>
            <sz val="9"/>
            <color indexed="81"/>
            <rFont val="MS P ゴシック"/>
            <family val="3"/>
            <charset val="128"/>
          </rPr>
          <t>選択しない場合0を入力</t>
        </r>
      </text>
    </comment>
    <comment ref="A1868" authorId="0" shapeId="0" xr:uid="{BFA921C7-0B95-4145-9A1D-BDA5A9C810CE}">
      <text>
        <r>
          <rPr>
            <b/>
            <sz val="9"/>
            <color indexed="81"/>
            <rFont val="MS P ゴシック"/>
            <family val="3"/>
            <charset val="128"/>
          </rPr>
          <t>選択しない場合0を入力</t>
        </r>
      </text>
    </comment>
    <comment ref="A1872" authorId="0" shapeId="0" xr:uid="{DF9A8DB5-6239-41CF-997D-8C668376F775}">
      <text>
        <r>
          <rPr>
            <b/>
            <sz val="9"/>
            <color indexed="81"/>
            <rFont val="MS P ゴシック"/>
            <family val="3"/>
            <charset val="128"/>
          </rPr>
          <t>SIM記載項目に空欄がある場合は、「空欄あり」と表示されます</t>
        </r>
      </text>
    </comment>
    <comment ref="A1902" authorId="0" shapeId="0" xr:uid="{58F93B6D-EB02-43F2-AC03-502AF1078BE8}">
      <text>
        <r>
          <rPr>
            <b/>
            <sz val="9"/>
            <color indexed="81"/>
            <rFont val="MS P ゴシック"/>
            <family val="3"/>
            <charset val="128"/>
          </rPr>
          <t>選択しない場合0を入力</t>
        </r>
      </text>
    </comment>
    <comment ref="A1903" authorId="0" shapeId="0" xr:uid="{0FC1E08C-C312-4B6D-B734-7113AD7FF556}">
      <text>
        <r>
          <rPr>
            <b/>
            <sz val="9"/>
            <color indexed="81"/>
            <rFont val="MS P ゴシック"/>
            <family val="3"/>
            <charset val="128"/>
          </rPr>
          <t>選択しない場合0を入力</t>
        </r>
      </text>
    </comment>
    <comment ref="A1907" authorId="0" shapeId="0" xr:uid="{2F5E05F2-C504-410F-AACF-DE821F3F7566}">
      <text>
        <r>
          <rPr>
            <b/>
            <sz val="9"/>
            <color indexed="81"/>
            <rFont val="MS P ゴシック"/>
            <family val="3"/>
            <charset val="128"/>
          </rPr>
          <t>選択しない場合0を入力</t>
        </r>
      </text>
    </comment>
    <comment ref="A1911" authorId="0" shapeId="0" xr:uid="{2A28F5B6-41F3-4560-B5DA-203CFB44C3C1}">
      <text>
        <r>
          <rPr>
            <b/>
            <sz val="9"/>
            <color indexed="81"/>
            <rFont val="MS P ゴシック"/>
            <family val="3"/>
            <charset val="128"/>
          </rPr>
          <t>SIM記載項目に空欄がある場合は、「空欄あり」と表示されます</t>
        </r>
      </text>
    </comment>
    <comment ref="A1941" authorId="0" shapeId="0" xr:uid="{D14CDED5-6CE5-4623-9897-683E582B0642}">
      <text>
        <r>
          <rPr>
            <b/>
            <sz val="9"/>
            <color indexed="81"/>
            <rFont val="MS P ゴシック"/>
            <family val="3"/>
            <charset val="128"/>
          </rPr>
          <t>選択しない場合0を入力</t>
        </r>
      </text>
    </comment>
    <comment ref="A1942" authorId="0" shapeId="0" xr:uid="{CD496797-0D8E-4F4E-8F78-67DFB2D9E92E}">
      <text>
        <r>
          <rPr>
            <b/>
            <sz val="9"/>
            <color indexed="81"/>
            <rFont val="MS P ゴシック"/>
            <family val="3"/>
            <charset val="128"/>
          </rPr>
          <t>選択しない場合0を入力</t>
        </r>
      </text>
    </comment>
    <comment ref="A1946" authorId="0" shapeId="0" xr:uid="{5A431CA1-2713-4DB1-B4D1-0F4FFBE0D13B}">
      <text>
        <r>
          <rPr>
            <b/>
            <sz val="9"/>
            <color indexed="81"/>
            <rFont val="MS P ゴシック"/>
            <family val="3"/>
            <charset val="128"/>
          </rPr>
          <t>選択しない場合0を入力</t>
        </r>
      </text>
    </comment>
    <comment ref="A1950" authorId="0" shapeId="0" xr:uid="{E6CA3F62-B4F5-401A-B5D3-10706E8968EA}">
      <text>
        <r>
          <rPr>
            <b/>
            <sz val="9"/>
            <color indexed="81"/>
            <rFont val="MS P ゴシック"/>
            <family val="3"/>
            <charset val="128"/>
          </rPr>
          <t>SIM記載項目に空欄がある場合は、「空欄あり」と表示されます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<sst xmlns="http://schemas.openxmlformats.org/spreadsheetml/2006/main" count="7612" uniqueCount="2186">
  <si>
    <t>個別訓練</t>
    <rPh sb="0" eb="2">
      <t>コベツ</t>
    </rPh>
    <rPh sb="2" eb="4">
      <t>クンレン</t>
    </rPh>
    <phoneticPr fontId="1"/>
  </si>
  <si>
    <t>集団訓練</t>
    <rPh sb="0" eb="2">
      <t>シュウダン</t>
    </rPh>
    <rPh sb="2" eb="4">
      <t>クンレン</t>
    </rPh>
    <phoneticPr fontId="1"/>
  </si>
  <si>
    <t>個別相談</t>
    <rPh sb="0" eb="4">
      <t>コベツソウダン</t>
    </rPh>
    <phoneticPr fontId="1"/>
  </si>
  <si>
    <t>学習会/SST</t>
    <rPh sb="0" eb="3">
      <t>ガクシュウカイ</t>
    </rPh>
    <phoneticPr fontId="1"/>
  </si>
  <si>
    <t>生活支援員</t>
    <rPh sb="0" eb="5">
      <t>セイカツシエンイン</t>
    </rPh>
    <phoneticPr fontId="1"/>
  </si>
  <si>
    <t>看護師</t>
    <rPh sb="0" eb="3">
      <t>カンゴシ</t>
    </rPh>
    <phoneticPr fontId="1"/>
  </si>
  <si>
    <t>その他</t>
    <rPh sb="2" eb="3">
      <t>タ</t>
    </rPh>
    <phoneticPr fontId="1"/>
  </si>
  <si>
    <t>生活場面支援</t>
    <rPh sb="0" eb="4">
      <t>セイカツバメン</t>
    </rPh>
    <rPh sb="4" eb="6">
      <t>シエン</t>
    </rPh>
    <phoneticPr fontId="1"/>
  </si>
  <si>
    <t>自主トレ</t>
    <rPh sb="0" eb="2">
      <t>ジシュ</t>
    </rPh>
    <phoneticPr fontId="1"/>
  </si>
  <si>
    <t>体験実習</t>
    <rPh sb="0" eb="2">
      <t>タイケン</t>
    </rPh>
    <rPh sb="2" eb="4">
      <t>ジッシュウ</t>
    </rPh>
    <phoneticPr fontId="1"/>
  </si>
  <si>
    <t>担当職員</t>
    <rPh sb="0" eb="4">
      <t>タントウショクイン</t>
    </rPh>
    <phoneticPr fontId="1"/>
  </si>
  <si>
    <t>施設内</t>
    <rPh sb="0" eb="3">
      <t>シセツナイ</t>
    </rPh>
    <phoneticPr fontId="1"/>
  </si>
  <si>
    <t>施設外</t>
    <rPh sb="0" eb="3">
      <t>シセツガイ</t>
    </rPh>
    <phoneticPr fontId="1"/>
  </si>
  <si>
    <t>家庭</t>
    <rPh sb="0" eb="2">
      <t>カテイ</t>
    </rPh>
    <phoneticPr fontId="1"/>
  </si>
  <si>
    <t>携帯、SNSなど</t>
    <rPh sb="0" eb="2">
      <t>ケイタイ</t>
    </rPh>
    <phoneticPr fontId="1"/>
  </si>
  <si>
    <t>社会保障制度などの理解</t>
    <rPh sb="0" eb="6">
      <t>シャカイホショウセイド</t>
    </rPh>
    <rPh sb="9" eb="11">
      <t>リカイ</t>
    </rPh>
    <phoneticPr fontId="1"/>
  </si>
  <si>
    <t>窓口への同行支援、支援者との関係づくりなど</t>
    <rPh sb="0" eb="2">
      <t>マドグチ</t>
    </rPh>
    <rPh sb="4" eb="8">
      <t>ドウコウシエン</t>
    </rPh>
    <rPh sb="9" eb="12">
      <t>シエンシャ</t>
    </rPh>
    <rPh sb="14" eb="16">
      <t>カンケイ</t>
    </rPh>
    <phoneticPr fontId="1"/>
  </si>
  <si>
    <t>服薬保管、飲み忘れ、残数把握など　</t>
    <rPh sb="0" eb="2">
      <t>フクヤク</t>
    </rPh>
    <rPh sb="2" eb="4">
      <t>ホカン</t>
    </rPh>
    <rPh sb="5" eb="6">
      <t>ノ</t>
    </rPh>
    <rPh sb="7" eb="8">
      <t>ワス</t>
    </rPh>
    <rPh sb="10" eb="12">
      <t>ザンスウ</t>
    </rPh>
    <rPh sb="12" eb="14">
      <t>ハアク</t>
    </rPh>
    <phoneticPr fontId="1"/>
  </si>
  <si>
    <t>◎</t>
    <phoneticPr fontId="1"/>
  </si>
  <si>
    <t>〇</t>
    <phoneticPr fontId="1"/>
  </si>
  <si>
    <t>主たる回答</t>
    <rPh sb="0" eb="1">
      <t>シュ</t>
    </rPh>
    <rPh sb="3" eb="5">
      <t>カイトウ</t>
    </rPh>
    <phoneticPr fontId="1"/>
  </si>
  <si>
    <t>回答</t>
    <rPh sb="0" eb="2">
      <t>カイトウ</t>
    </rPh>
    <phoneticPr fontId="1"/>
  </si>
  <si>
    <t>疾病の理解、基本的な健康管理、血圧測定など</t>
    <rPh sb="0" eb="2">
      <t>シッペイ</t>
    </rPh>
    <rPh sb="3" eb="5">
      <t>リカイ</t>
    </rPh>
    <rPh sb="6" eb="9">
      <t>キホンテキ</t>
    </rPh>
    <rPh sb="10" eb="14">
      <t>ケンコウカンリ</t>
    </rPh>
    <rPh sb="15" eb="19">
      <t>ケツアツソクテイ</t>
    </rPh>
    <phoneticPr fontId="1"/>
  </si>
  <si>
    <t>PC、軽作業などのスキル獲得、耐久性の習得など</t>
    <rPh sb="3" eb="6">
      <t>ケイサギョウ</t>
    </rPh>
    <rPh sb="12" eb="14">
      <t>カクトク</t>
    </rPh>
    <rPh sb="15" eb="18">
      <t>タイキュウセイ</t>
    </rPh>
    <rPh sb="19" eb="21">
      <t>シュウトク</t>
    </rPh>
    <phoneticPr fontId="1"/>
  </si>
  <si>
    <t>番号</t>
    <rPh sb="0" eb="2">
      <t>バンゴウ</t>
    </rPh>
    <phoneticPr fontId="1"/>
  </si>
  <si>
    <t>ADL訓練・支援</t>
    <rPh sb="3" eb="5">
      <t>クンレン</t>
    </rPh>
    <rPh sb="6" eb="8">
      <t>シエン</t>
    </rPh>
    <phoneticPr fontId="1"/>
  </si>
  <si>
    <t>実施している項目</t>
    <rPh sb="0" eb="2">
      <t>ジッシ</t>
    </rPh>
    <rPh sb="6" eb="8">
      <t>コウモク</t>
    </rPh>
    <phoneticPr fontId="1"/>
  </si>
  <si>
    <t>実施環境</t>
    <rPh sb="0" eb="2">
      <t>ジッシ</t>
    </rPh>
    <rPh sb="2" eb="4">
      <t>カンキョウ</t>
    </rPh>
    <phoneticPr fontId="1"/>
  </si>
  <si>
    <t>退所後の食生活の管理を見据えた訓練（買い物や調理動作は除く）</t>
    <rPh sb="0" eb="3">
      <t>タイショゴ</t>
    </rPh>
    <rPh sb="4" eb="7">
      <t>ショクセイカツ</t>
    </rPh>
    <rPh sb="8" eb="10">
      <t>カンリ</t>
    </rPh>
    <rPh sb="11" eb="13">
      <t>ミス</t>
    </rPh>
    <rPh sb="15" eb="17">
      <t>クンレン</t>
    </rPh>
    <rPh sb="18" eb="19">
      <t>カ</t>
    </rPh>
    <rPh sb="20" eb="21">
      <t>モノ</t>
    </rPh>
    <rPh sb="22" eb="24">
      <t>チョウリ</t>
    </rPh>
    <rPh sb="24" eb="26">
      <t>ドウサ</t>
    </rPh>
    <rPh sb="27" eb="28">
      <t>ノゾ</t>
    </rPh>
    <phoneticPr fontId="1"/>
  </si>
  <si>
    <t>生活費管理、ATM利用など（支援者活用含む）</t>
    <rPh sb="0" eb="3">
      <t>セイカツヒ</t>
    </rPh>
    <rPh sb="3" eb="5">
      <t>カンリ</t>
    </rPh>
    <rPh sb="9" eb="11">
      <t>リヨウ</t>
    </rPh>
    <rPh sb="14" eb="19">
      <t>シエンシャカツヨウ</t>
    </rPh>
    <rPh sb="19" eb="20">
      <t>フク</t>
    </rPh>
    <phoneticPr fontId="1"/>
  </si>
  <si>
    <t>衣替え、冷暖房機器の交換など（支援者活用含む）</t>
    <rPh sb="0" eb="2">
      <t>コロモガ</t>
    </rPh>
    <rPh sb="4" eb="9">
      <t>レイダンボウキキ</t>
    </rPh>
    <rPh sb="10" eb="12">
      <t>コウカン</t>
    </rPh>
    <rPh sb="15" eb="18">
      <t>シエンシャ</t>
    </rPh>
    <rPh sb="18" eb="20">
      <t>カツヨウ</t>
    </rPh>
    <rPh sb="20" eb="21">
      <t>フク</t>
    </rPh>
    <phoneticPr fontId="1"/>
  </si>
  <si>
    <t>移動・運搬を含まない　オンライン・支援者活用含む</t>
    <rPh sb="0" eb="2">
      <t>イドウ</t>
    </rPh>
    <rPh sb="3" eb="5">
      <t>ウンパン</t>
    </rPh>
    <rPh sb="6" eb="7">
      <t>フク</t>
    </rPh>
    <rPh sb="17" eb="22">
      <t>シエンシャカツヨウ</t>
    </rPh>
    <rPh sb="22" eb="23">
      <t>フク</t>
    </rPh>
    <phoneticPr fontId="1"/>
  </si>
  <si>
    <t>ゴミ出しはゴミ分別と廃棄含む（支援者活用含む）</t>
    <rPh sb="2" eb="3">
      <t>ダ</t>
    </rPh>
    <rPh sb="7" eb="9">
      <t>ブンベツ</t>
    </rPh>
    <rPh sb="10" eb="12">
      <t>ハイキ</t>
    </rPh>
    <rPh sb="12" eb="13">
      <t>フク</t>
    </rPh>
    <rPh sb="15" eb="18">
      <t>シエンシャ</t>
    </rPh>
    <rPh sb="18" eb="20">
      <t>カツヨウ</t>
    </rPh>
    <rPh sb="20" eb="21">
      <t>フク</t>
    </rPh>
    <phoneticPr fontId="1"/>
  </si>
  <si>
    <t>支援者活用含む</t>
    <rPh sb="0" eb="3">
      <t>シエンシャ</t>
    </rPh>
    <rPh sb="3" eb="5">
      <t>カツヨウ</t>
    </rPh>
    <rPh sb="5" eb="6">
      <t>フク</t>
    </rPh>
    <phoneticPr fontId="1"/>
  </si>
  <si>
    <t>献立、調理、配膳、片付け、食材の管理等の一連の行為（材料の調達は除く）</t>
    <rPh sb="0" eb="2">
      <t>コンダテ</t>
    </rPh>
    <rPh sb="3" eb="5">
      <t>チョウリ</t>
    </rPh>
    <rPh sb="6" eb="8">
      <t>ハイゼン</t>
    </rPh>
    <rPh sb="9" eb="11">
      <t>カタヅ</t>
    </rPh>
    <rPh sb="13" eb="15">
      <t>ショクザイ</t>
    </rPh>
    <rPh sb="16" eb="18">
      <t>カンリ</t>
    </rPh>
    <rPh sb="18" eb="19">
      <t>ナド</t>
    </rPh>
    <rPh sb="20" eb="22">
      <t>イチレン</t>
    </rPh>
    <rPh sb="23" eb="25">
      <t>コウイ</t>
    </rPh>
    <rPh sb="26" eb="28">
      <t>ザイリョウ</t>
    </rPh>
    <rPh sb="29" eb="31">
      <t>チョウタツ</t>
    </rPh>
    <rPh sb="32" eb="33">
      <t>ノゾ</t>
    </rPh>
    <phoneticPr fontId="1"/>
  </si>
  <si>
    <t>模擬生活訓練、家庭実習等などでの評価</t>
    <rPh sb="0" eb="6">
      <t>モギセイカツクンレン</t>
    </rPh>
    <rPh sb="7" eb="11">
      <t>カテイジッシュウ</t>
    </rPh>
    <rPh sb="11" eb="12">
      <t>トウ</t>
    </rPh>
    <rPh sb="16" eb="18">
      <t>ヒョウカ</t>
    </rPh>
    <phoneticPr fontId="1"/>
  </si>
  <si>
    <t>料金支払い、介助依頼、タクシー移動含む</t>
    <rPh sb="0" eb="2">
      <t>リョウキン</t>
    </rPh>
    <rPh sb="2" eb="4">
      <t>シハラ</t>
    </rPh>
    <rPh sb="6" eb="8">
      <t>カイジョ</t>
    </rPh>
    <rPh sb="8" eb="10">
      <t>イライ</t>
    </rPh>
    <rPh sb="15" eb="17">
      <t>イドウ</t>
    </rPh>
    <rPh sb="17" eb="18">
      <t>フク</t>
    </rPh>
    <phoneticPr fontId="1"/>
  </si>
  <si>
    <t>窓口などでの一時的な対応は除く</t>
    <rPh sb="0" eb="2">
      <t>マドグチ</t>
    </rPh>
    <rPh sb="6" eb="9">
      <t>イチジテキ</t>
    </rPh>
    <rPh sb="10" eb="12">
      <t>タイオウ</t>
    </rPh>
    <rPh sb="13" eb="14">
      <t>ノゾ</t>
    </rPh>
    <phoneticPr fontId="1"/>
  </si>
  <si>
    <t>挨拶、ホウレンソウ、無遅刻などのマナー</t>
    <rPh sb="0" eb="2">
      <t>アイサツ</t>
    </rPh>
    <rPh sb="10" eb="11">
      <t>ム</t>
    </rPh>
    <rPh sb="11" eb="13">
      <t>チコク</t>
    </rPh>
    <phoneticPr fontId="1"/>
  </si>
  <si>
    <t>日中活動に自立訓練は含まない　進路としての活動</t>
    <rPh sb="0" eb="4">
      <t>ニッチュウカツドウ</t>
    </rPh>
    <rPh sb="5" eb="9">
      <t>ジリツクンレン</t>
    </rPh>
    <rPh sb="10" eb="11">
      <t>フク</t>
    </rPh>
    <rPh sb="15" eb="17">
      <t>シンロ</t>
    </rPh>
    <rPh sb="21" eb="23">
      <t>カツドウ</t>
    </rPh>
    <phoneticPr fontId="1"/>
  </si>
  <si>
    <t>視覚障害などで外出が困難な場合以外はオンラインは含まない</t>
    <rPh sb="0" eb="4">
      <t>シカクショウガイ</t>
    </rPh>
    <rPh sb="7" eb="9">
      <t>ガイシュツ</t>
    </rPh>
    <rPh sb="10" eb="12">
      <t>コンナン</t>
    </rPh>
    <rPh sb="13" eb="15">
      <t>バアイ</t>
    </rPh>
    <rPh sb="15" eb="17">
      <t>イガイ</t>
    </rPh>
    <rPh sb="24" eb="25">
      <t>フク</t>
    </rPh>
    <phoneticPr fontId="1"/>
  </si>
  <si>
    <t>家庭内活動は含まない</t>
    <rPh sb="0" eb="3">
      <t>カテイナイ</t>
    </rPh>
    <rPh sb="3" eb="5">
      <t>カツドウ</t>
    </rPh>
    <rPh sb="6" eb="7">
      <t>フク</t>
    </rPh>
    <phoneticPr fontId="1"/>
  </si>
  <si>
    <t>年齢</t>
    <rPh sb="0" eb="2">
      <t>ネンレイ</t>
    </rPh>
    <phoneticPr fontId="1"/>
  </si>
  <si>
    <t>性別</t>
    <rPh sb="0" eb="2">
      <t>セイベツ</t>
    </rPh>
    <phoneticPr fontId="1"/>
  </si>
  <si>
    <t>主たる障害</t>
    <rPh sb="0" eb="1">
      <t>シュ</t>
    </rPh>
    <rPh sb="3" eb="5">
      <t>ショウガイ</t>
    </rPh>
    <phoneticPr fontId="1"/>
  </si>
  <si>
    <t>重複障害</t>
    <rPh sb="0" eb="2">
      <t>チョウフク</t>
    </rPh>
    <rPh sb="2" eb="4">
      <t>ショウガイ</t>
    </rPh>
    <phoneticPr fontId="1"/>
  </si>
  <si>
    <t>疾患等種別</t>
    <rPh sb="0" eb="2">
      <t>シッカン</t>
    </rPh>
    <rPh sb="2" eb="3">
      <t>トウ</t>
    </rPh>
    <rPh sb="3" eb="5">
      <t>シュベツ</t>
    </rPh>
    <phoneticPr fontId="1"/>
  </si>
  <si>
    <t>障害程度区分</t>
    <rPh sb="0" eb="6">
      <t>ショウガイテイドクブン</t>
    </rPh>
    <phoneticPr fontId="1"/>
  </si>
  <si>
    <t>利用期間</t>
    <rPh sb="0" eb="4">
      <t>リヨウキカン</t>
    </rPh>
    <phoneticPr fontId="1"/>
  </si>
  <si>
    <t>SIM</t>
    <phoneticPr fontId="1"/>
  </si>
  <si>
    <t>終了時</t>
    <rPh sb="0" eb="3">
      <t>シュウリョウジ</t>
    </rPh>
    <phoneticPr fontId="1"/>
  </si>
  <si>
    <t>利得</t>
    <rPh sb="0" eb="2">
      <t>リトク</t>
    </rPh>
    <phoneticPr fontId="1"/>
  </si>
  <si>
    <t>主</t>
    <rPh sb="0" eb="1">
      <t>シュ</t>
    </rPh>
    <phoneticPr fontId="1"/>
  </si>
  <si>
    <t>副１</t>
    <rPh sb="0" eb="1">
      <t>フク</t>
    </rPh>
    <phoneticPr fontId="1"/>
  </si>
  <si>
    <t>副２</t>
    <rPh sb="0" eb="1">
      <t>フク</t>
    </rPh>
    <phoneticPr fontId="1"/>
  </si>
  <si>
    <t>副３</t>
    <rPh sb="0" eb="1">
      <t>フク</t>
    </rPh>
    <phoneticPr fontId="1"/>
  </si>
  <si>
    <t>副４</t>
    <rPh sb="0" eb="1">
      <t>フク</t>
    </rPh>
    <phoneticPr fontId="1"/>
  </si>
  <si>
    <t>副５</t>
    <rPh sb="0" eb="1">
      <t>フク</t>
    </rPh>
    <phoneticPr fontId="1"/>
  </si>
  <si>
    <t>重複障害</t>
    <rPh sb="0" eb="4">
      <t>チョウフクショウガイ</t>
    </rPh>
    <phoneticPr fontId="1"/>
  </si>
  <si>
    <t>疾患等種別</t>
    <rPh sb="0" eb="2">
      <t>シッカン</t>
    </rPh>
    <rPh sb="2" eb="3">
      <t>ナド</t>
    </rPh>
    <rPh sb="3" eb="5">
      <t>シュベツ</t>
    </rPh>
    <phoneticPr fontId="1"/>
  </si>
  <si>
    <t>障害程度区分</t>
    <rPh sb="0" eb="4">
      <t>ショウガイテイド</t>
    </rPh>
    <rPh sb="4" eb="6">
      <t>クブン</t>
    </rPh>
    <phoneticPr fontId="1"/>
  </si>
  <si>
    <t>利用経路</t>
    <rPh sb="0" eb="2">
      <t>リヨウ</t>
    </rPh>
    <rPh sb="2" eb="4">
      <t>ケイロ</t>
    </rPh>
    <phoneticPr fontId="1"/>
  </si>
  <si>
    <t>進路</t>
    <rPh sb="0" eb="2">
      <t>シンロ</t>
    </rPh>
    <phoneticPr fontId="1"/>
  </si>
  <si>
    <t>生活拠点</t>
    <rPh sb="0" eb="4">
      <t>セイカツキョテン</t>
    </rPh>
    <phoneticPr fontId="1"/>
  </si>
  <si>
    <t>日中活動</t>
    <rPh sb="0" eb="4">
      <t>ニッチュウカツドウ</t>
    </rPh>
    <phoneticPr fontId="1"/>
  </si>
  <si>
    <t>開始日</t>
    <rPh sb="0" eb="3">
      <t>カイシビ</t>
    </rPh>
    <phoneticPr fontId="1"/>
  </si>
  <si>
    <t>終了日</t>
    <rPh sb="0" eb="3">
      <t>シュウリョウビ</t>
    </rPh>
    <phoneticPr fontId="1"/>
  </si>
  <si>
    <t>開始時</t>
    <rPh sb="0" eb="3">
      <t>カイシジ</t>
    </rPh>
    <phoneticPr fontId="1"/>
  </si>
  <si>
    <t>実施したプログラム</t>
    <rPh sb="0" eb="2">
      <t>ジッシ</t>
    </rPh>
    <phoneticPr fontId="1"/>
  </si>
  <si>
    <t>２０歳未満</t>
    <rPh sb="2" eb="5">
      <t>サイミマン</t>
    </rPh>
    <phoneticPr fontId="1"/>
  </si>
  <si>
    <t>男性</t>
    <rPh sb="0" eb="2">
      <t>ダンセイ</t>
    </rPh>
    <phoneticPr fontId="1"/>
  </si>
  <si>
    <t>肢体（上肢）</t>
    <rPh sb="0" eb="2">
      <t>シタイ</t>
    </rPh>
    <rPh sb="3" eb="5">
      <t>ジョウシ</t>
    </rPh>
    <phoneticPr fontId="1"/>
  </si>
  <si>
    <t>脳血管疾患</t>
    <rPh sb="0" eb="3">
      <t>ノウケッカン</t>
    </rPh>
    <rPh sb="3" eb="5">
      <t>シッカン</t>
    </rPh>
    <phoneticPr fontId="1"/>
  </si>
  <si>
    <t>区分１</t>
    <rPh sb="0" eb="2">
      <t>クブン</t>
    </rPh>
    <phoneticPr fontId="1"/>
  </si>
  <si>
    <t>職場</t>
    <rPh sb="0" eb="2">
      <t>ショクバ</t>
    </rPh>
    <phoneticPr fontId="1"/>
  </si>
  <si>
    <t>２０歳代</t>
    <rPh sb="2" eb="3">
      <t>サイ</t>
    </rPh>
    <rPh sb="3" eb="4">
      <t>ダイ</t>
    </rPh>
    <phoneticPr fontId="1"/>
  </si>
  <si>
    <t>女性</t>
    <rPh sb="0" eb="2">
      <t>ジョセイ</t>
    </rPh>
    <phoneticPr fontId="1"/>
  </si>
  <si>
    <t>肢体（下肢）</t>
    <rPh sb="0" eb="2">
      <t>シタイ</t>
    </rPh>
    <rPh sb="3" eb="5">
      <t>カシ</t>
    </rPh>
    <phoneticPr fontId="1"/>
  </si>
  <si>
    <t>脳外傷</t>
    <rPh sb="0" eb="3">
      <t>ノウガイショウ</t>
    </rPh>
    <phoneticPr fontId="1"/>
  </si>
  <si>
    <t>区分２</t>
    <rPh sb="0" eb="2">
      <t>クブン</t>
    </rPh>
    <phoneticPr fontId="1"/>
  </si>
  <si>
    <t>単身生活</t>
    <rPh sb="0" eb="2">
      <t>タンシン</t>
    </rPh>
    <rPh sb="2" eb="4">
      <t>セイカツ</t>
    </rPh>
    <phoneticPr fontId="1"/>
  </si>
  <si>
    <t>学校等</t>
    <rPh sb="0" eb="2">
      <t>ガッコウ</t>
    </rPh>
    <rPh sb="2" eb="3">
      <t>ナド</t>
    </rPh>
    <phoneticPr fontId="1"/>
  </si>
  <si>
    <t>３０歳代</t>
    <rPh sb="2" eb="4">
      <t>サイダイ</t>
    </rPh>
    <phoneticPr fontId="1"/>
  </si>
  <si>
    <t>肢体（体幹）</t>
    <rPh sb="0" eb="2">
      <t>シタイ</t>
    </rPh>
    <rPh sb="3" eb="5">
      <t>タイカン</t>
    </rPh>
    <phoneticPr fontId="1"/>
  </si>
  <si>
    <t>脳性麻痺</t>
    <rPh sb="0" eb="4">
      <t>ノウセイマヒ</t>
    </rPh>
    <phoneticPr fontId="1"/>
  </si>
  <si>
    <t>区分３</t>
    <rPh sb="0" eb="2">
      <t>クブン</t>
    </rPh>
    <phoneticPr fontId="1"/>
  </si>
  <si>
    <t>施設入所</t>
    <rPh sb="0" eb="4">
      <t>シセツニュウショ</t>
    </rPh>
    <phoneticPr fontId="1"/>
  </si>
  <si>
    <t>就労移行支援</t>
    <rPh sb="0" eb="6">
      <t>シュウロウイコウシエン</t>
    </rPh>
    <phoneticPr fontId="1"/>
  </si>
  <si>
    <t>４０歳代</t>
    <rPh sb="2" eb="3">
      <t>サイ</t>
    </rPh>
    <rPh sb="3" eb="4">
      <t>ダイ</t>
    </rPh>
    <phoneticPr fontId="1"/>
  </si>
  <si>
    <t>視覚障害</t>
    <rPh sb="0" eb="4">
      <t>シカクショウガイ</t>
    </rPh>
    <phoneticPr fontId="1"/>
  </si>
  <si>
    <t>神経疾患</t>
    <rPh sb="0" eb="4">
      <t>シンケイシッカン</t>
    </rPh>
    <phoneticPr fontId="1"/>
  </si>
  <si>
    <t>区分４</t>
    <rPh sb="0" eb="2">
      <t>クブン</t>
    </rPh>
    <phoneticPr fontId="1"/>
  </si>
  <si>
    <t>共同生活援助</t>
    <rPh sb="0" eb="6">
      <t>キョウドウセイカツエンジョ</t>
    </rPh>
    <phoneticPr fontId="1"/>
  </si>
  <si>
    <t>就労継続支援A型</t>
    <rPh sb="0" eb="6">
      <t>シュウロウケイゾクシエン</t>
    </rPh>
    <rPh sb="7" eb="8">
      <t>ガタ</t>
    </rPh>
    <phoneticPr fontId="1"/>
  </si>
  <si>
    <t>５０歳代</t>
    <rPh sb="2" eb="4">
      <t>サイダイ</t>
    </rPh>
    <phoneticPr fontId="1"/>
  </si>
  <si>
    <t>聴覚障害</t>
    <rPh sb="0" eb="4">
      <t>チョウカクショウガイ</t>
    </rPh>
    <phoneticPr fontId="1"/>
  </si>
  <si>
    <t>脊髄損傷・疾患</t>
    <rPh sb="0" eb="4">
      <t>セキズイソンショウ</t>
    </rPh>
    <rPh sb="5" eb="7">
      <t>シッカン</t>
    </rPh>
    <phoneticPr fontId="1"/>
  </si>
  <si>
    <t>区分５</t>
    <rPh sb="0" eb="2">
      <t>クブン</t>
    </rPh>
    <phoneticPr fontId="1"/>
  </si>
  <si>
    <t>入院</t>
    <rPh sb="0" eb="2">
      <t>ニュウイン</t>
    </rPh>
    <phoneticPr fontId="1"/>
  </si>
  <si>
    <t>就労継続支援B型</t>
    <rPh sb="0" eb="6">
      <t>シュウロウケイゾクシエン</t>
    </rPh>
    <rPh sb="7" eb="8">
      <t>ガタ</t>
    </rPh>
    <phoneticPr fontId="1"/>
  </si>
  <si>
    <t>６０歳代</t>
    <rPh sb="2" eb="3">
      <t>サイ</t>
    </rPh>
    <rPh sb="3" eb="4">
      <t>ダイ</t>
    </rPh>
    <phoneticPr fontId="1"/>
  </si>
  <si>
    <t>言語障害</t>
    <rPh sb="0" eb="4">
      <t>ゲンゴショウガイ</t>
    </rPh>
    <phoneticPr fontId="1"/>
  </si>
  <si>
    <t>関節疾患</t>
    <rPh sb="0" eb="4">
      <t>カンセツシッカン</t>
    </rPh>
    <phoneticPr fontId="1"/>
  </si>
  <si>
    <t>区分６</t>
    <rPh sb="0" eb="2">
      <t>クブン</t>
    </rPh>
    <phoneticPr fontId="1"/>
  </si>
  <si>
    <t>機能訓練</t>
    <rPh sb="0" eb="4">
      <t>キノウクンレン</t>
    </rPh>
    <phoneticPr fontId="1"/>
  </si>
  <si>
    <t>７０歳以上</t>
    <rPh sb="2" eb="5">
      <t>サイイジョウ</t>
    </rPh>
    <phoneticPr fontId="1"/>
  </si>
  <si>
    <t>内部障害</t>
    <rPh sb="0" eb="4">
      <t>ナイブショウガイ</t>
    </rPh>
    <phoneticPr fontId="1"/>
  </si>
  <si>
    <t>その他の外傷</t>
    <rPh sb="2" eb="3">
      <t>タ</t>
    </rPh>
    <rPh sb="4" eb="6">
      <t>ガイショウ</t>
    </rPh>
    <phoneticPr fontId="1"/>
  </si>
  <si>
    <t>なし</t>
    <phoneticPr fontId="1"/>
  </si>
  <si>
    <t>生活訓練</t>
    <rPh sb="0" eb="4">
      <t>セイカツクンレン</t>
    </rPh>
    <phoneticPr fontId="1"/>
  </si>
  <si>
    <t>難病</t>
    <rPh sb="0" eb="2">
      <t>ナンビョウ</t>
    </rPh>
    <phoneticPr fontId="1"/>
  </si>
  <si>
    <t>生来</t>
    <rPh sb="0" eb="2">
      <t>セイライ</t>
    </rPh>
    <phoneticPr fontId="1"/>
  </si>
  <si>
    <t>地域活動支援センター</t>
    <rPh sb="0" eb="4">
      <t>チイキカツドウ</t>
    </rPh>
    <rPh sb="4" eb="6">
      <t>シエン</t>
    </rPh>
    <phoneticPr fontId="1"/>
  </si>
  <si>
    <t>知的障害</t>
    <rPh sb="0" eb="4">
      <t>チテキショウガイ</t>
    </rPh>
    <phoneticPr fontId="1"/>
  </si>
  <si>
    <t>介護保険サービス</t>
    <rPh sb="0" eb="4">
      <t>カイゴホケン</t>
    </rPh>
    <phoneticPr fontId="1"/>
  </si>
  <si>
    <t>高次脳機能障害</t>
    <rPh sb="0" eb="7">
      <t>コウジノウキノウショウガイ</t>
    </rPh>
    <phoneticPr fontId="1"/>
  </si>
  <si>
    <t>家事・地域参加</t>
    <rPh sb="0" eb="2">
      <t>カジ</t>
    </rPh>
    <rPh sb="3" eb="7">
      <t>チイキサンカ</t>
    </rPh>
    <phoneticPr fontId="1"/>
  </si>
  <si>
    <t>発達障害</t>
    <rPh sb="0" eb="4">
      <t>ハッタツショウガイ</t>
    </rPh>
    <phoneticPr fontId="1"/>
  </si>
  <si>
    <t>その他の活動</t>
    <rPh sb="2" eb="3">
      <t>タ</t>
    </rPh>
    <rPh sb="4" eb="6">
      <t>カツドウ</t>
    </rPh>
    <phoneticPr fontId="1"/>
  </si>
  <si>
    <t>統合失調症</t>
    <rPh sb="0" eb="5">
      <t>トウゴウシッチョウショウ</t>
    </rPh>
    <phoneticPr fontId="1"/>
  </si>
  <si>
    <t>主な日中活動なし</t>
    <rPh sb="0" eb="1">
      <t>オモ</t>
    </rPh>
    <rPh sb="2" eb="6">
      <t>ニッチュウカツドウ</t>
    </rPh>
    <phoneticPr fontId="1"/>
  </si>
  <si>
    <t>気分障害</t>
    <rPh sb="0" eb="2">
      <t>キブン</t>
    </rPh>
    <rPh sb="2" eb="4">
      <t>ショウガイ</t>
    </rPh>
    <phoneticPr fontId="1"/>
  </si>
  <si>
    <t>それ以外の精神障害</t>
    <rPh sb="2" eb="4">
      <t>イガイ</t>
    </rPh>
    <rPh sb="5" eb="9">
      <t>セイシンショウガイ</t>
    </rPh>
    <phoneticPr fontId="1"/>
  </si>
  <si>
    <t>年代</t>
    <rPh sb="0" eb="2">
      <t>ネンダイ</t>
    </rPh>
    <phoneticPr fontId="1"/>
  </si>
  <si>
    <t>①健康管理</t>
    <rPh sb="1" eb="3">
      <t>ケンコウ</t>
    </rPh>
    <rPh sb="3" eb="5">
      <t>カンリ</t>
    </rPh>
    <phoneticPr fontId="1"/>
  </si>
  <si>
    <t>②金銭管理</t>
    <rPh sb="1" eb="3">
      <t>キンセン</t>
    </rPh>
    <rPh sb="3" eb="5">
      <t>カンリ</t>
    </rPh>
    <phoneticPr fontId="1"/>
  </si>
  <si>
    <t>③身の回りの管理</t>
    <rPh sb="1" eb="2">
      <t>ミ</t>
    </rPh>
    <rPh sb="3" eb="4">
      <t>マワ</t>
    </rPh>
    <rPh sb="6" eb="8">
      <t>カンリ</t>
    </rPh>
    <phoneticPr fontId="1"/>
  </si>
  <si>
    <t>④買い物</t>
    <rPh sb="1" eb="2">
      <t>カ</t>
    </rPh>
    <rPh sb="3" eb="4">
      <t>モノ</t>
    </rPh>
    <phoneticPr fontId="1"/>
  </si>
  <si>
    <t>⑦生活のセルフマネジメント</t>
    <rPh sb="1" eb="3">
      <t>セイカツ</t>
    </rPh>
    <phoneticPr fontId="1"/>
  </si>
  <si>
    <t>⑨人間関係</t>
    <rPh sb="1" eb="3">
      <t>ニンゲン</t>
    </rPh>
    <rPh sb="3" eb="5">
      <t>カンケイ</t>
    </rPh>
    <phoneticPr fontId="1"/>
  </si>
  <si>
    <t>⑪地域での余暇活動</t>
    <rPh sb="1" eb="3">
      <t>チイキ</t>
    </rPh>
    <rPh sb="5" eb="7">
      <t>ヨカ</t>
    </rPh>
    <rPh sb="7" eb="9">
      <t>カツドウ</t>
    </rPh>
    <phoneticPr fontId="1"/>
  </si>
  <si>
    <t>⑫日中活動</t>
    <rPh sb="1" eb="3">
      <t>ニッチュウ</t>
    </rPh>
    <rPh sb="3" eb="5">
      <t>カツドウ</t>
    </rPh>
    <phoneticPr fontId="1"/>
  </si>
  <si>
    <t>⑬制度・サービス活用</t>
    <rPh sb="1" eb="3">
      <t>セイド</t>
    </rPh>
    <rPh sb="8" eb="10">
      <t>カツヨウ</t>
    </rPh>
    <phoneticPr fontId="1"/>
  </si>
  <si>
    <t>か月</t>
    <rPh sb="1" eb="2">
      <t>ゲツ</t>
    </rPh>
    <phoneticPr fontId="1"/>
  </si>
  <si>
    <t>開始時</t>
    <rPh sb="0" eb="2">
      <t>カイシ</t>
    </rPh>
    <rPh sb="2" eb="3">
      <t>ジ</t>
    </rPh>
    <phoneticPr fontId="1"/>
  </si>
  <si>
    <t>SIM得点</t>
    <rPh sb="3" eb="5">
      <t>トクテン</t>
    </rPh>
    <phoneticPr fontId="1"/>
  </si>
  <si>
    <t>暮らしの場所・GH</t>
    <rPh sb="0" eb="1">
      <t>ク</t>
    </rPh>
    <rPh sb="4" eb="6">
      <t>バショ</t>
    </rPh>
    <phoneticPr fontId="1"/>
  </si>
  <si>
    <t>特別な環境・設備</t>
    <rPh sb="0" eb="2">
      <t>トクベツ</t>
    </rPh>
    <rPh sb="3" eb="5">
      <t>カンキョウ</t>
    </rPh>
    <rPh sb="6" eb="8">
      <t>セツビ</t>
    </rPh>
    <phoneticPr fontId="1"/>
  </si>
  <si>
    <t>日中活動</t>
    <rPh sb="0" eb="2">
      <t>ニッチュウ</t>
    </rPh>
    <rPh sb="2" eb="4">
      <t>カツドウ</t>
    </rPh>
    <phoneticPr fontId="1"/>
  </si>
  <si>
    <t>記入者氏名</t>
    <rPh sb="0" eb="3">
      <t>キニュウシャ</t>
    </rPh>
    <rPh sb="3" eb="5">
      <t>シメイ</t>
    </rPh>
    <phoneticPr fontId="1"/>
  </si>
  <si>
    <t>①心身機能の維持・向上</t>
    <rPh sb="1" eb="3">
      <t>シンシン</t>
    </rPh>
    <rPh sb="3" eb="5">
      <t>キノウ</t>
    </rPh>
    <rPh sb="6" eb="8">
      <t>イジ</t>
    </rPh>
    <rPh sb="9" eb="11">
      <t>コウジョウ</t>
    </rPh>
    <phoneticPr fontId="1"/>
  </si>
  <si>
    <t>②日常生活行為の向上</t>
    <rPh sb="1" eb="7">
      <t>ニチジョウセイカツコウイ</t>
    </rPh>
    <rPh sb="8" eb="10">
      <t>コウジョウ</t>
    </rPh>
    <phoneticPr fontId="1"/>
  </si>
  <si>
    <t>③心理的安定</t>
    <rPh sb="1" eb="6">
      <t>シンリテキアンテイ</t>
    </rPh>
    <phoneticPr fontId="1"/>
  </si>
  <si>
    <t>④屋内移動能力の向上</t>
    <rPh sb="1" eb="3">
      <t>オクナイ</t>
    </rPh>
    <rPh sb="3" eb="5">
      <t>イドウ</t>
    </rPh>
    <rPh sb="5" eb="7">
      <t>ノウリョク</t>
    </rPh>
    <rPh sb="8" eb="10">
      <t>コウジョウ</t>
    </rPh>
    <phoneticPr fontId="1"/>
  </si>
  <si>
    <t>⑤屋外移動能力の向上</t>
    <rPh sb="1" eb="3">
      <t>オクガイ</t>
    </rPh>
    <rPh sb="3" eb="5">
      <t>イドウ</t>
    </rPh>
    <rPh sb="5" eb="7">
      <t>ノウリョク</t>
    </rPh>
    <rPh sb="8" eb="10">
      <t>コウジョウ</t>
    </rPh>
    <phoneticPr fontId="1"/>
  </si>
  <si>
    <t>⑥体力の維持・向上</t>
    <rPh sb="1" eb="3">
      <t>タイリョク</t>
    </rPh>
    <rPh sb="4" eb="6">
      <t>イジ</t>
    </rPh>
    <rPh sb="7" eb="9">
      <t>コウジョウ</t>
    </rPh>
    <phoneticPr fontId="1"/>
  </si>
  <si>
    <t>⑦受診行為の自立・向上</t>
    <rPh sb="1" eb="3">
      <t>ジュシン</t>
    </rPh>
    <rPh sb="3" eb="5">
      <t>コウイ</t>
    </rPh>
    <rPh sb="6" eb="8">
      <t>ジリツ</t>
    </rPh>
    <rPh sb="9" eb="11">
      <t>コウジョウ</t>
    </rPh>
    <phoneticPr fontId="1"/>
  </si>
  <si>
    <t>⑧服薬管理の自立・向上</t>
    <rPh sb="1" eb="3">
      <t>フクヤク</t>
    </rPh>
    <rPh sb="3" eb="5">
      <t>カンリ</t>
    </rPh>
    <rPh sb="6" eb="8">
      <t>ジリツ</t>
    </rPh>
    <rPh sb="9" eb="11">
      <t>コウジョウ</t>
    </rPh>
    <phoneticPr fontId="1"/>
  </si>
  <si>
    <t>⑨食生活・栄養管理の自立・向上</t>
    <rPh sb="1" eb="4">
      <t>ショクセイカツ</t>
    </rPh>
    <rPh sb="5" eb="7">
      <t>エイヨウ</t>
    </rPh>
    <rPh sb="7" eb="9">
      <t>カンリ</t>
    </rPh>
    <rPh sb="10" eb="12">
      <t>ジリツ</t>
    </rPh>
    <rPh sb="13" eb="15">
      <t>コウジョウ</t>
    </rPh>
    <phoneticPr fontId="1"/>
  </si>
  <si>
    <t>⑩疾病・健康管理の自立・向上</t>
    <rPh sb="1" eb="3">
      <t>シッペイ</t>
    </rPh>
    <rPh sb="4" eb="8">
      <t>ケンコウカンリ</t>
    </rPh>
    <rPh sb="9" eb="11">
      <t>ジリツ</t>
    </rPh>
    <rPh sb="12" eb="14">
      <t>コウジョウ</t>
    </rPh>
    <phoneticPr fontId="1"/>
  </si>
  <si>
    <t>⑪金銭・財産管理の自立・向上</t>
    <rPh sb="1" eb="3">
      <t>キンセン</t>
    </rPh>
    <rPh sb="4" eb="8">
      <t>ザイサンカンリ</t>
    </rPh>
    <rPh sb="9" eb="11">
      <t>ジリツ</t>
    </rPh>
    <rPh sb="12" eb="14">
      <t>コウジョウ</t>
    </rPh>
    <phoneticPr fontId="1"/>
  </si>
  <si>
    <t>⑫持ち物や家財の管理、整理整頓の自立・向上</t>
    <rPh sb="1" eb="2">
      <t>モ</t>
    </rPh>
    <rPh sb="3" eb="4">
      <t>モノ</t>
    </rPh>
    <rPh sb="5" eb="7">
      <t>カザイ</t>
    </rPh>
    <rPh sb="8" eb="10">
      <t>カンリ</t>
    </rPh>
    <rPh sb="11" eb="15">
      <t>セイリセイトン</t>
    </rPh>
    <rPh sb="16" eb="18">
      <t>ジリツ</t>
    </rPh>
    <rPh sb="19" eb="21">
      <t>コウジョウ</t>
    </rPh>
    <phoneticPr fontId="1"/>
  </si>
  <si>
    <t>⑬トラブルや災害等非常時の対応力の向上</t>
    <rPh sb="6" eb="8">
      <t>サイガイ</t>
    </rPh>
    <rPh sb="8" eb="9">
      <t>ナド</t>
    </rPh>
    <rPh sb="9" eb="12">
      <t>ヒジョウジ</t>
    </rPh>
    <rPh sb="13" eb="15">
      <t>タイオウ</t>
    </rPh>
    <rPh sb="15" eb="16">
      <t>リョク</t>
    </rPh>
    <rPh sb="17" eb="19">
      <t>コウジョウ</t>
    </rPh>
    <phoneticPr fontId="1"/>
  </si>
  <si>
    <t>⑭買物の自立・向上</t>
    <rPh sb="1" eb="3">
      <t>カイモノ</t>
    </rPh>
    <rPh sb="4" eb="6">
      <t>ジリツ</t>
    </rPh>
    <rPh sb="7" eb="9">
      <t>コウジョウ</t>
    </rPh>
    <phoneticPr fontId="1"/>
  </si>
  <si>
    <t>⑮掃除、ゴミ出し、洗濯の自立・向上</t>
    <rPh sb="1" eb="3">
      <t>ソウジ</t>
    </rPh>
    <rPh sb="6" eb="7">
      <t>ダ</t>
    </rPh>
    <rPh sb="9" eb="11">
      <t>センタク</t>
    </rPh>
    <rPh sb="12" eb="14">
      <t>ジリツ</t>
    </rPh>
    <rPh sb="15" eb="17">
      <t>コウジョウ</t>
    </rPh>
    <phoneticPr fontId="1"/>
  </si>
  <si>
    <t>⑯その他の家事能力の自立・向上</t>
    <rPh sb="3" eb="4">
      <t>タ</t>
    </rPh>
    <rPh sb="5" eb="9">
      <t>カジノウリョク</t>
    </rPh>
    <rPh sb="10" eb="12">
      <t>ジリツ</t>
    </rPh>
    <rPh sb="13" eb="15">
      <t>コウジョウ</t>
    </rPh>
    <phoneticPr fontId="1"/>
  </si>
  <si>
    <t>⑰調理行為の自立・向上</t>
    <rPh sb="1" eb="3">
      <t>チョウリ</t>
    </rPh>
    <rPh sb="3" eb="5">
      <t>コウイ</t>
    </rPh>
    <rPh sb="6" eb="8">
      <t>ジリツ</t>
    </rPh>
    <rPh sb="9" eb="11">
      <t>コウジョウ</t>
    </rPh>
    <phoneticPr fontId="1"/>
  </si>
  <si>
    <t>⑱生活のセルフマネジメント力の向上</t>
    <rPh sb="1" eb="3">
      <t>セイカツ</t>
    </rPh>
    <rPh sb="13" eb="14">
      <t>リョク</t>
    </rPh>
    <rPh sb="15" eb="17">
      <t>コウジョウ</t>
    </rPh>
    <phoneticPr fontId="1"/>
  </si>
  <si>
    <t>⑲公共交通機関利用の自立・向上</t>
    <rPh sb="1" eb="3">
      <t>コウキョウ</t>
    </rPh>
    <rPh sb="3" eb="7">
      <t>コウツウキカン</t>
    </rPh>
    <rPh sb="7" eb="9">
      <t>リヨウ</t>
    </rPh>
    <rPh sb="10" eb="12">
      <t>ジリツ</t>
    </rPh>
    <rPh sb="13" eb="15">
      <t>コウジョウ</t>
    </rPh>
    <phoneticPr fontId="1"/>
  </si>
  <si>
    <t>⑳自動車運転の自立</t>
    <rPh sb="1" eb="4">
      <t>ジドウシャ</t>
    </rPh>
    <rPh sb="4" eb="6">
      <t>ウンテン</t>
    </rPh>
    <rPh sb="7" eb="9">
      <t>ジリツ</t>
    </rPh>
    <phoneticPr fontId="1"/>
  </si>
  <si>
    <t>㉒適切に人間関係を作ることができる</t>
    <rPh sb="1" eb="3">
      <t>テキセツ</t>
    </rPh>
    <rPh sb="4" eb="8">
      <t>ニンゲンカンケイ</t>
    </rPh>
    <rPh sb="9" eb="10">
      <t>ヅク</t>
    </rPh>
    <phoneticPr fontId="1"/>
  </si>
  <si>
    <t>㉑障がいの理解、自己理解・他者理㉑解と対応力の向上</t>
    <rPh sb="1" eb="2">
      <t>ショウ</t>
    </rPh>
    <rPh sb="5" eb="7">
      <t>リカイ</t>
    </rPh>
    <rPh sb="8" eb="12">
      <t>ジコリカイ</t>
    </rPh>
    <rPh sb="13" eb="15">
      <t>タシャ</t>
    </rPh>
    <rPh sb="15" eb="16">
      <t>リ</t>
    </rPh>
    <rPh sb="17" eb="18">
      <t>カイ</t>
    </rPh>
    <rPh sb="19" eb="21">
      <t>タイオウ</t>
    </rPh>
    <rPh sb="21" eb="22">
      <t>リョク</t>
    </rPh>
    <rPh sb="23" eb="25">
      <t>コウジョウ</t>
    </rPh>
    <phoneticPr fontId="1"/>
  </si>
  <si>
    <t>㉓コミュニケーションツールの活用自立・向上</t>
    <rPh sb="14" eb="16">
      <t>カツヨウ</t>
    </rPh>
    <rPh sb="16" eb="18">
      <t>ジリツ</t>
    </rPh>
    <rPh sb="19" eb="21">
      <t>コウジョウ</t>
    </rPh>
    <phoneticPr fontId="1"/>
  </si>
  <si>
    <t>㉔技能習得や学習、耐久性を養うことができる</t>
    <rPh sb="1" eb="3">
      <t>ギノウ</t>
    </rPh>
    <rPh sb="3" eb="5">
      <t>シュウトク</t>
    </rPh>
    <rPh sb="6" eb="8">
      <t>ガクシュウ</t>
    </rPh>
    <rPh sb="9" eb="12">
      <t>タイキュウセイ</t>
    </rPh>
    <rPh sb="13" eb="14">
      <t>ヤシナ</t>
    </rPh>
    <phoneticPr fontId="1"/>
  </si>
  <si>
    <t>㉕ビジネス（就学）マナー、ルールを身に着けられる</t>
    <rPh sb="6" eb="8">
      <t>シュウガク</t>
    </rPh>
    <rPh sb="17" eb="18">
      <t>ミ</t>
    </rPh>
    <rPh sb="19" eb="20">
      <t>ツ</t>
    </rPh>
    <phoneticPr fontId="1"/>
  </si>
  <si>
    <t>㉖自分に合った趣味活動やスポーツを見つけることが出来る</t>
    <rPh sb="1" eb="3">
      <t>ジブン</t>
    </rPh>
    <rPh sb="4" eb="5">
      <t>ア</t>
    </rPh>
    <rPh sb="7" eb="11">
      <t>シュミカツドウ</t>
    </rPh>
    <rPh sb="17" eb="18">
      <t>ミ</t>
    </rPh>
    <rPh sb="24" eb="26">
      <t>デキ</t>
    </rPh>
    <phoneticPr fontId="1"/>
  </si>
  <si>
    <t>㉗地域で余暇活動ができる</t>
    <rPh sb="1" eb="3">
      <t>チイキ</t>
    </rPh>
    <rPh sb="4" eb="6">
      <t>ヨカ</t>
    </rPh>
    <rPh sb="6" eb="8">
      <t>カツドウ</t>
    </rPh>
    <phoneticPr fontId="1"/>
  </si>
  <si>
    <t>㉘自分にあった日中活動の場を見つけることが出来る</t>
    <rPh sb="1" eb="3">
      <t>ジブン</t>
    </rPh>
    <rPh sb="7" eb="9">
      <t>ニッチュウ</t>
    </rPh>
    <rPh sb="9" eb="11">
      <t>カツドウ</t>
    </rPh>
    <rPh sb="12" eb="13">
      <t>バ</t>
    </rPh>
    <rPh sb="14" eb="15">
      <t>ミ</t>
    </rPh>
    <rPh sb="21" eb="23">
      <t>デキ</t>
    </rPh>
    <phoneticPr fontId="1"/>
  </si>
  <si>
    <t>㉙地域で日中活動ができる</t>
    <rPh sb="1" eb="3">
      <t>チイキ</t>
    </rPh>
    <rPh sb="4" eb="6">
      <t>ニッチュウ</t>
    </rPh>
    <rPh sb="6" eb="8">
      <t>カツドウ</t>
    </rPh>
    <phoneticPr fontId="1"/>
  </si>
  <si>
    <t>㉚制度・サービスの理解ができる</t>
    <rPh sb="1" eb="3">
      <t>セイド</t>
    </rPh>
    <rPh sb="9" eb="11">
      <t>リカイ</t>
    </rPh>
    <phoneticPr fontId="1"/>
  </si>
  <si>
    <t>㉛制度・サービスの活用ができる</t>
    <rPh sb="1" eb="3">
      <t>セイド</t>
    </rPh>
    <rPh sb="9" eb="11">
      <t>カツヨウ</t>
    </rPh>
    <phoneticPr fontId="1"/>
  </si>
  <si>
    <t>カウンセリング、定期相談</t>
    <rPh sb="8" eb="10">
      <t>テイキ</t>
    </rPh>
    <rPh sb="10" eb="12">
      <t>ソウダン</t>
    </rPh>
    <phoneticPr fontId="1"/>
  </si>
  <si>
    <t>心身機能訓練(認知機能の向上含む)</t>
    <rPh sb="0" eb="2">
      <t>シンシン</t>
    </rPh>
    <rPh sb="2" eb="6">
      <t>キノウクンレン</t>
    </rPh>
    <rPh sb="7" eb="9">
      <t>ニンチ</t>
    </rPh>
    <rPh sb="9" eb="11">
      <t>キノウ</t>
    </rPh>
    <rPh sb="12" eb="14">
      <t>コウジョウ</t>
    </rPh>
    <rPh sb="14" eb="15">
      <t>フク</t>
    </rPh>
    <phoneticPr fontId="1"/>
  </si>
  <si>
    <t>歩行訓練等、移動手段は問わない（歩行・車椅子等）体力づくりは別</t>
    <rPh sb="0" eb="4">
      <t>ホコウクンレン</t>
    </rPh>
    <rPh sb="4" eb="5">
      <t>ナド</t>
    </rPh>
    <rPh sb="6" eb="10">
      <t>イドウシュダン</t>
    </rPh>
    <rPh sb="11" eb="12">
      <t>ト</t>
    </rPh>
    <rPh sb="16" eb="18">
      <t>ホコウ</t>
    </rPh>
    <rPh sb="19" eb="22">
      <t>クルマイス</t>
    </rPh>
    <rPh sb="22" eb="23">
      <t>ナド</t>
    </rPh>
    <rPh sb="24" eb="26">
      <t>タイリョク</t>
    </rPh>
    <rPh sb="30" eb="31">
      <t>ベツ</t>
    </rPh>
    <phoneticPr fontId="1"/>
  </si>
  <si>
    <t>備考/プログラムの一例</t>
    <rPh sb="0" eb="2">
      <t>ビコウ</t>
    </rPh>
    <rPh sb="9" eb="11">
      <t>イチレイ</t>
    </rPh>
    <phoneticPr fontId="1"/>
  </si>
  <si>
    <t>スポーツ活動、散歩、体操等</t>
    <rPh sb="4" eb="6">
      <t>カツドウ</t>
    </rPh>
    <rPh sb="7" eb="9">
      <t>サンポ</t>
    </rPh>
    <rPh sb="10" eb="12">
      <t>タイソウ</t>
    </rPh>
    <rPh sb="12" eb="13">
      <t>ナド</t>
    </rPh>
    <phoneticPr fontId="1"/>
  </si>
  <si>
    <t>移動手段・方法は問わない（歩行・車椅子、交通機関）ガイドヘルパーの活用は別</t>
    <rPh sb="0" eb="4">
      <t>イドウシュダン</t>
    </rPh>
    <rPh sb="5" eb="7">
      <t>ホウホウ</t>
    </rPh>
    <rPh sb="8" eb="9">
      <t>ト</t>
    </rPh>
    <rPh sb="13" eb="15">
      <t>ホコウ</t>
    </rPh>
    <rPh sb="16" eb="19">
      <t>クルマイス</t>
    </rPh>
    <rPh sb="20" eb="24">
      <t>コウツウキカン</t>
    </rPh>
    <rPh sb="33" eb="35">
      <t>カツヨウ</t>
    </rPh>
    <rPh sb="36" eb="37">
      <t>ベツ</t>
    </rPh>
    <phoneticPr fontId="1"/>
  </si>
  <si>
    <t>移動を含まない、必要な受診先を選択し医師の指示を理解できる、病状を伝えられる、受診手続きができる等</t>
    <rPh sb="0" eb="2">
      <t>イドウ</t>
    </rPh>
    <rPh sb="3" eb="4">
      <t>フク</t>
    </rPh>
    <rPh sb="8" eb="10">
      <t>ヒツヨウ</t>
    </rPh>
    <rPh sb="11" eb="13">
      <t>ジュシン</t>
    </rPh>
    <rPh sb="13" eb="14">
      <t>サキ</t>
    </rPh>
    <rPh sb="15" eb="17">
      <t>センタク</t>
    </rPh>
    <rPh sb="18" eb="20">
      <t>イシ</t>
    </rPh>
    <rPh sb="21" eb="23">
      <t>シジ</t>
    </rPh>
    <rPh sb="24" eb="26">
      <t>リカイ</t>
    </rPh>
    <rPh sb="30" eb="32">
      <t>ビョウジョウ</t>
    </rPh>
    <rPh sb="33" eb="34">
      <t>ツタ</t>
    </rPh>
    <rPh sb="39" eb="41">
      <t>ジュシン</t>
    </rPh>
    <rPh sb="41" eb="43">
      <t>テツヅ</t>
    </rPh>
    <rPh sb="48" eb="49">
      <t>ナド</t>
    </rPh>
    <phoneticPr fontId="1"/>
  </si>
  <si>
    <t>消費者トラブル・災害時の対応など</t>
    <rPh sb="0" eb="3">
      <t>ショウヒシャ</t>
    </rPh>
    <rPh sb="8" eb="10">
      <t>サイガイ</t>
    </rPh>
    <rPh sb="10" eb="11">
      <t>ジ</t>
    </rPh>
    <rPh sb="12" eb="13">
      <t>タイ</t>
    </rPh>
    <rPh sb="13" eb="14">
      <t>オウ</t>
    </rPh>
    <phoneticPr fontId="1"/>
  </si>
  <si>
    <t>開始時評価の実施年月</t>
    <rPh sb="0" eb="3">
      <t>カイシジ</t>
    </rPh>
    <rPh sb="3" eb="5">
      <t>ヒョウカ</t>
    </rPh>
    <rPh sb="6" eb="8">
      <t>ジッシ</t>
    </rPh>
    <rPh sb="8" eb="10">
      <t>ネンゲツ</t>
    </rPh>
    <phoneticPr fontId="1"/>
  </si>
  <si>
    <t>終了時評価の実施年月</t>
    <rPh sb="0" eb="2">
      <t>シュウリョウ</t>
    </rPh>
    <rPh sb="3" eb="5">
      <t>ヒョウカ</t>
    </rPh>
    <rPh sb="6" eb="8">
      <t>ジッシ</t>
    </rPh>
    <rPh sb="8" eb="10">
      <t>ネンゲツ</t>
    </rPh>
    <phoneticPr fontId="1"/>
  </si>
  <si>
    <t>買物訓練・支援</t>
    <rPh sb="0" eb="2">
      <t>カイモノ</t>
    </rPh>
    <rPh sb="2" eb="4">
      <t>クンレン</t>
    </rPh>
    <rPh sb="5" eb="7">
      <t>シエン</t>
    </rPh>
    <phoneticPr fontId="1"/>
  </si>
  <si>
    <t>調理訓練・支援</t>
    <rPh sb="0" eb="2">
      <t>チョウリ</t>
    </rPh>
    <rPh sb="2" eb="4">
      <t>クンレン</t>
    </rPh>
    <rPh sb="5" eb="7">
      <t>シエン</t>
    </rPh>
    <phoneticPr fontId="1"/>
  </si>
  <si>
    <t>トラブルや非常時の対応力訓練・支援</t>
    <rPh sb="5" eb="8">
      <t>ヒジョウジ</t>
    </rPh>
    <rPh sb="9" eb="11">
      <t>タイオウ</t>
    </rPh>
    <rPh sb="11" eb="12">
      <t>リョク</t>
    </rPh>
    <rPh sb="12" eb="14">
      <t>クンレン</t>
    </rPh>
    <rPh sb="15" eb="17">
      <t>シエン</t>
    </rPh>
    <phoneticPr fontId="1"/>
  </si>
  <si>
    <t>掃除、ゴミ出し、洗濯訓練・支援</t>
    <rPh sb="0" eb="2">
      <t>ソウジ</t>
    </rPh>
    <rPh sb="5" eb="6">
      <t>ダ</t>
    </rPh>
    <rPh sb="8" eb="10">
      <t>センタク</t>
    </rPh>
    <rPh sb="10" eb="12">
      <t>クンレン</t>
    </rPh>
    <rPh sb="13" eb="15">
      <t>シエン</t>
    </rPh>
    <phoneticPr fontId="1"/>
  </si>
  <si>
    <t>その他の家事訓練・支援</t>
    <rPh sb="2" eb="3">
      <t>タ</t>
    </rPh>
    <rPh sb="4" eb="6">
      <t>カジ</t>
    </rPh>
    <rPh sb="6" eb="8">
      <t>クンレン</t>
    </rPh>
    <rPh sb="9" eb="11">
      <t>シエン</t>
    </rPh>
    <phoneticPr fontId="1"/>
  </si>
  <si>
    <t>２．利用開始前後の生活についてお答えください。</t>
    <rPh sb="2" eb="6">
      <t>リヨウカイシ</t>
    </rPh>
    <rPh sb="6" eb="8">
      <t>ゼンゴ</t>
    </rPh>
    <rPh sb="9" eb="11">
      <t>セイカツ</t>
    </rPh>
    <rPh sb="16" eb="17">
      <t>コタ</t>
    </rPh>
    <phoneticPr fontId="1"/>
  </si>
  <si>
    <t>３．SIM評価についてお答えください。</t>
    <rPh sb="5" eb="7">
      <t>ヒョウカ</t>
    </rPh>
    <rPh sb="12" eb="13">
      <t>コタ</t>
    </rPh>
    <phoneticPr fontId="1"/>
  </si>
  <si>
    <t>令和６年４月から、本アンケートの回答時点までの間に、SIMの開始時評価、終了時評価の双方が終了している利用者が対象となります。</t>
    <rPh sb="0" eb="2">
      <t>レイワ</t>
    </rPh>
    <rPh sb="3" eb="4">
      <t>ネン</t>
    </rPh>
    <rPh sb="5" eb="6">
      <t>ツキ</t>
    </rPh>
    <rPh sb="9" eb="10">
      <t>ホン</t>
    </rPh>
    <rPh sb="16" eb="20">
      <t>カイトウジテン</t>
    </rPh>
    <rPh sb="23" eb="24">
      <t>カン</t>
    </rPh>
    <rPh sb="30" eb="35">
      <t>カイシジヒョウカ</t>
    </rPh>
    <rPh sb="36" eb="39">
      <t>シュウリョウジ</t>
    </rPh>
    <rPh sb="39" eb="41">
      <t>ヒョウカ</t>
    </rPh>
    <rPh sb="42" eb="44">
      <t>ソウホウ</t>
    </rPh>
    <rPh sb="45" eb="47">
      <t>シュウリョウ</t>
    </rPh>
    <rPh sb="51" eb="54">
      <t>リヨウシャ</t>
    </rPh>
    <rPh sb="55" eb="57">
      <t>タイショウ</t>
    </rPh>
    <phoneticPr fontId="1"/>
  </si>
  <si>
    <t>実施方法（複数回答可）主は◎</t>
    <rPh sb="0" eb="4">
      <t>ジッシホウホウ</t>
    </rPh>
    <rPh sb="5" eb="9">
      <t>フクスウカイトウ</t>
    </rPh>
    <rPh sb="9" eb="10">
      <t>カ</t>
    </rPh>
    <rPh sb="11" eb="12">
      <t>シュ</t>
    </rPh>
    <phoneticPr fontId="1"/>
  </si>
  <si>
    <t>（複数回答可）主は◎</t>
    <rPh sb="1" eb="5">
      <t>フクスウカイトウ</t>
    </rPh>
    <rPh sb="5" eb="6">
      <t>カ</t>
    </rPh>
    <rPh sb="7" eb="8">
      <t>シュ</t>
    </rPh>
    <phoneticPr fontId="1"/>
  </si>
  <si>
    <t>（複数回答可）主は◎</t>
    <rPh sb="5" eb="6">
      <t>カ</t>
    </rPh>
    <phoneticPr fontId="1"/>
  </si>
  <si>
    <t>その他の内訳</t>
    <rPh sb="2" eb="3">
      <t>タ</t>
    </rPh>
    <rPh sb="4" eb="6">
      <t>ウチワケ</t>
    </rPh>
    <phoneticPr fontId="1"/>
  </si>
  <si>
    <t>特別な環境・設備
の内訳</t>
    <rPh sb="10" eb="12">
      <t>ウチワケ</t>
    </rPh>
    <phoneticPr fontId="1"/>
  </si>
  <si>
    <t>リハビリテーション加算そのものを取っていない</t>
    <rPh sb="9" eb="11">
      <t>カサン</t>
    </rPh>
    <rPh sb="16" eb="17">
      <t>ト</t>
    </rPh>
    <phoneticPr fontId="1"/>
  </si>
  <si>
    <t>特にない</t>
    <rPh sb="0" eb="1">
      <t>トク</t>
    </rPh>
    <phoneticPr fontId="1"/>
  </si>
  <si>
    <t>周囲の事業所が行っていない</t>
    <phoneticPr fontId="1"/>
  </si>
  <si>
    <t>評価結果やプログラムの公表の準備が整っていない</t>
    <rPh sb="0" eb="2">
      <t>ヒョウカ</t>
    </rPh>
    <rPh sb="2" eb="4">
      <t>ケッカ</t>
    </rPh>
    <rPh sb="11" eb="13">
      <t>コウヒョウ</t>
    </rPh>
    <rPh sb="14" eb="16">
      <t>ジュンビ</t>
    </rPh>
    <rPh sb="17" eb="18">
      <t>トトノ</t>
    </rPh>
    <phoneticPr fontId="1"/>
  </si>
  <si>
    <t>導入のメリットを感じない</t>
    <rPh sb="0" eb="2">
      <t>ドウニュウ</t>
    </rPh>
    <rPh sb="8" eb="9">
      <t>カン</t>
    </rPh>
    <phoneticPr fontId="1"/>
  </si>
  <si>
    <t>利用者や家族の協力が得られにくい</t>
    <rPh sb="4" eb="6">
      <t>カゾク</t>
    </rPh>
    <phoneticPr fontId="1"/>
  </si>
  <si>
    <t>評価に充分な設備・環境がまだない</t>
    <phoneticPr fontId="1"/>
  </si>
  <si>
    <t>評価しても支援効果が出ない</t>
    <rPh sb="0" eb="2">
      <t>ヒョウカ</t>
    </rPh>
    <phoneticPr fontId="1"/>
  </si>
  <si>
    <t>評価できる職員体制の確保がまだ</t>
    <phoneticPr fontId="1"/>
  </si>
  <si>
    <t>評価に充分な設備・環境がない</t>
    <phoneticPr fontId="1"/>
  </si>
  <si>
    <t>評価できる職員体制の確保に苦労する</t>
    <phoneticPr fontId="1"/>
  </si>
  <si>
    <t>研修の機会が少ない・ない、</t>
    <phoneticPr fontId="1"/>
  </si>
  <si>
    <t>評価に手間・労力がかかる</t>
    <phoneticPr fontId="1"/>
  </si>
  <si>
    <t>□</t>
    <phoneticPr fontId="1"/>
  </si>
  <si>
    <t>マニュアルが十分理解できていない</t>
    <rPh sb="6" eb="8">
      <t>ジュウブン</t>
    </rPh>
    <rPh sb="8" eb="10">
      <t>リカイ</t>
    </rPh>
    <phoneticPr fontId="1"/>
  </si>
  <si>
    <t>マニュアルの理解が難しい</t>
    <rPh sb="6" eb="8">
      <t>リカイ</t>
    </rPh>
    <rPh sb="9" eb="10">
      <t>ムズカ</t>
    </rPh>
    <phoneticPr fontId="1"/>
  </si>
  <si>
    <t>ＳＩＭの存在をよく知らない</t>
    <rPh sb="4" eb="6">
      <t>ソンザイ</t>
    </rPh>
    <rPh sb="9" eb="10">
      <t>シ</t>
    </rPh>
    <phoneticPr fontId="1"/>
  </si>
  <si>
    <t>かなり評価しにくい</t>
    <rPh sb="3" eb="5">
      <t>ヒョウカ</t>
    </rPh>
    <phoneticPr fontId="1"/>
  </si>
  <si>
    <t>少し評価しにくい</t>
    <rPh sb="0" eb="1">
      <t>スコ</t>
    </rPh>
    <rPh sb="2" eb="4">
      <t>ヒョウカ</t>
    </rPh>
    <phoneticPr fontId="1"/>
  </si>
  <si>
    <t>まあまあ問題なく評価できている</t>
    <rPh sb="4" eb="6">
      <t>モンダイ</t>
    </rPh>
    <rPh sb="8" eb="10">
      <t>ヒョウカ</t>
    </rPh>
    <phoneticPr fontId="1"/>
  </si>
  <si>
    <t>特に問題なく評価できている</t>
    <rPh sb="0" eb="1">
      <t>トク</t>
    </rPh>
    <rPh sb="2" eb="4">
      <t>モンダイ</t>
    </rPh>
    <rPh sb="6" eb="8">
      <t>ヒョウカ</t>
    </rPh>
    <phoneticPr fontId="1"/>
  </si>
  <si>
    <t>◆評価方法に対して</t>
    <rPh sb="1" eb="3">
      <t>ヒョウカ</t>
    </rPh>
    <rPh sb="3" eb="5">
      <t>ホウホウ</t>
    </rPh>
    <rPh sb="6" eb="7">
      <t>タイ</t>
    </rPh>
    <phoneticPr fontId="1"/>
  </si>
  <si>
    <t>評価者がこれまでの状況を判断して評価している</t>
    <rPh sb="0" eb="2">
      <t>ヒョウカ</t>
    </rPh>
    <rPh sb="2" eb="3">
      <t>シャ</t>
    </rPh>
    <rPh sb="9" eb="11">
      <t>ジョウキョウ</t>
    </rPh>
    <rPh sb="12" eb="14">
      <t>ハンダン</t>
    </rPh>
    <rPh sb="16" eb="18">
      <t>ヒョウカ</t>
    </rPh>
    <phoneticPr fontId="1"/>
  </si>
  <si>
    <t>C：その他</t>
    <rPh sb="4" eb="5">
      <t>タ</t>
    </rPh>
    <phoneticPr fontId="1"/>
  </si>
  <si>
    <t>職員が想像する意見も評価に加えている</t>
    <rPh sb="0" eb="2">
      <t>ショクイン</t>
    </rPh>
    <rPh sb="3" eb="5">
      <t>ソウゾウ</t>
    </rPh>
    <rPh sb="7" eb="9">
      <t>イケン</t>
    </rPh>
    <rPh sb="10" eb="12">
      <t>ヒョウカ</t>
    </rPh>
    <rPh sb="13" eb="14">
      <t>クワ</t>
    </rPh>
    <phoneticPr fontId="1"/>
  </si>
  <si>
    <t>聞き取りは、具体的に様子を詳しく聞くなど開かれた質問で行っている。</t>
    <rPh sb="0" eb="1">
      <t>キ</t>
    </rPh>
    <rPh sb="2" eb="3">
      <t>ト</t>
    </rPh>
    <rPh sb="6" eb="9">
      <t>グタイテキ</t>
    </rPh>
    <rPh sb="10" eb="12">
      <t>ヨウス</t>
    </rPh>
    <rPh sb="13" eb="14">
      <t>クワ</t>
    </rPh>
    <rPh sb="16" eb="17">
      <t>キ</t>
    </rPh>
    <rPh sb="20" eb="21">
      <t>ヒラ</t>
    </rPh>
    <rPh sb="24" eb="26">
      <t>シツモン</t>
    </rPh>
    <rPh sb="27" eb="28">
      <t>オコナ</t>
    </rPh>
    <phoneticPr fontId="1"/>
  </si>
  <si>
    <t>聞き取りは、「はい」「いいえ」の閉ざされた質問で行っている。</t>
    <rPh sb="0" eb="1">
      <t>キ</t>
    </rPh>
    <rPh sb="2" eb="3">
      <t>ト</t>
    </rPh>
    <rPh sb="16" eb="17">
      <t>ト</t>
    </rPh>
    <rPh sb="21" eb="23">
      <t>シツモン</t>
    </rPh>
    <rPh sb="24" eb="25">
      <t>オコナ</t>
    </rPh>
    <phoneticPr fontId="1"/>
  </si>
  <si>
    <t>家族・同居者から普段の様子を聞き取りをもとに評価している</t>
    <rPh sb="0" eb="2">
      <t>カゾク</t>
    </rPh>
    <rPh sb="3" eb="6">
      <t>ドウキョシャ</t>
    </rPh>
    <rPh sb="8" eb="10">
      <t>フダン</t>
    </rPh>
    <rPh sb="11" eb="13">
      <t>ヨウス</t>
    </rPh>
    <rPh sb="14" eb="15">
      <t>キ</t>
    </rPh>
    <rPh sb="16" eb="17">
      <t>ト</t>
    </rPh>
    <rPh sb="22" eb="24">
      <t>ヒョウカ</t>
    </rPh>
    <phoneticPr fontId="1"/>
  </si>
  <si>
    <t>本人からの聞き取りをもとに評価している</t>
    <rPh sb="0" eb="2">
      <t>ホンニン</t>
    </rPh>
    <rPh sb="5" eb="6">
      <t>キ</t>
    </rPh>
    <rPh sb="7" eb="8">
      <t>ト</t>
    </rPh>
    <rPh sb="13" eb="15">
      <t>ヒョウカ</t>
    </rPh>
    <phoneticPr fontId="1"/>
  </si>
  <si>
    <t>B：主に聞き取りにより評価している</t>
    <rPh sb="2" eb="3">
      <t>オモ</t>
    </rPh>
    <rPh sb="4" eb="5">
      <t>キ</t>
    </rPh>
    <rPh sb="6" eb="7">
      <t>ト</t>
    </rPh>
    <rPh sb="11" eb="13">
      <t>ヒョウカ</t>
    </rPh>
    <phoneticPr fontId="1"/>
  </si>
  <si>
    <t>家庭訪問し、実際の状況を確認し、評価の補足としている</t>
    <rPh sb="0" eb="2">
      <t>カテイ</t>
    </rPh>
    <rPh sb="2" eb="4">
      <t>ホウモン</t>
    </rPh>
    <rPh sb="6" eb="8">
      <t>ジッサイ</t>
    </rPh>
    <rPh sb="9" eb="11">
      <t>ジョウキョウ</t>
    </rPh>
    <rPh sb="12" eb="14">
      <t>カクニン</t>
    </rPh>
    <rPh sb="16" eb="18">
      <t>ヒョウカ</t>
    </rPh>
    <rPh sb="19" eb="21">
      <t>ホソク</t>
    </rPh>
    <phoneticPr fontId="1"/>
  </si>
  <si>
    <t>特に場面は定めず、職員で話し合い採点している</t>
    <rPh sb="0" eb="1">
      <t>トク</t>
    </rPh>
    <rPh sb="2" eb="4">
      <t>バメン</t>
    </rPh>
    <rPh sb="5" eb="6">
      <t>サダ</t>
    </rPh>
    <rPh sb="9" eb="11">
      <t>ショクイン</t>
    </rPh>
    <rPh sb="12" eb="13">
      <t>ハナ</t>
    </rPh>
    <rPh sb="14" eb="15">
      <t>ア</t>
    </rPh>
    <rPh sb="16" eb="18">
      <t>サイテン</t>
    </rPh>
    <phoneticPr fontId="1"/>
  </si>
  <si>
    <t>観察評価の補足として、本人や家族・同居者の聞き取りをしている。</t>
    <rPh sb="0" eb="2">
      <t>カンサツ</t>
    </rPh>
    <rPh sb="2" eb="4">
      <t>ヒョウカ</t>
    </rPh>
    <rPh sb="5" eb="7">
      <t>ホソク</t>
    </rPh>
    <rPh sb="11" eb="13">
      <t>ホンニン</t>
    </rPh>
    <rPh sb="14" eb="16">
      <t>カゾク</t>
    </rPh>
    <rPh sb="17" eb="20">
      <t>ドウキョシャ</t>
    </rPh>
    <rPh sb="21" eb="22">
      <t>キ</t>
    </rPh>
    <rPh sb="23" eb="24">
      <t>ト</t>
    </rPh>
    <phoneticPr fontId="1"/>
  </si>
  <si>
    <t>評価項目に応じた評価表を作成して観察評価している</t>
    <rPh sb="0" eb="2">
      <t>ヒョウカ</t>
    </rPh>
    <rPh sb="2" eb="4">
      <t>コウモク</t>
    </rPh>
    <rPh sb="5" eb="6">
      <t>オウ</t>
    </rPh>
    <rPh sb="8" eb="10">
      <t>ヒョウカ</t>
    </rPh>
    <rPh sb="10" eb="11">
      <t>ヒョウ</t>
    </rPh>
    <rPh sb="12" eb="14">
      <t>サクセイ</t>
    </rPh>
    <rPh sb="16" eb="18">
      <t>カンサツ</t>
    </rPh>
    <rPh sb="18" eb="20">
      <t>ヒョウカ</t>
    </rPh>
    <phoneticPr fontId="1"/>
  </si>
  <si>
    <t>観察場面を設定し、家族、同居者に観察を依頼し観察評価している</t>
    <rPh sb="0" eb="4">
      <t>カンサツバメン</t>
    </rPh>
    <rPh sb="5" eb="7">
      <t>セッテイ</t>
    </rPh>
    <rPh sb="9" eb="11">
      <t>カゾク</t>
    </rPh>
    <rPh sb="12" eb="15">
      <t>ドウキョシャ</t>
    </rPh>
    <rPh sb="16" eb="18">
      <t>カンサツ</t>
    </rPh>
    <rPh sb="19" eb="21">
      <t>イライ</t>
    </rPh>
    <rPh sb="22" eb="24">
      <t>カンサツ</t>
    </rPh>
    <rPh sb="24" eb="26">
      <t>ヒョウカ</t>
    </rPh>
    <phoneticPr fontId="1"/>
  </si>
  <si>
    <t>特定の生活場面を観察場面に設定して評価している</t>
    <rPh sb="0" eb="2">
      <t>トクテイ</t>
    </rPh>
    <rPh sb="3" eb="5">
      <t>セイカツ</t>
    </rPh>
    <rPh sb="5" eb="7">
      <t>バメン</t>
    </rPh>
    <rPh sb="8" eb="10">
      <t>カンサツ</t>
    </rPh>
    <rPh sb="10" eb="12">
      <t>バメン</t>
    </rPh>
    <rPh sb="13" eb="15">
      <t>セッテイ</t>
    </rPh>
    <rPh sb="17" eb="19">
      <t>ヒョウカ</t>
    </rPh>
    <phoneticPr fontId="1"/>
  </si>
  <si>
    <t>特別な設備の中で観察評価している</t>
    <rPh sb="0" eb="2">
      <t>トクベツ</t>
    </rPh>
    <rPh sb="3" eb="5">
      <t>セツビ</t>
    </rPh>
    <rPh sb="6" eb="7">
      <t>ナカ</t>
    </rPh>
    <rPh sb="8" eb="10">
      <t>カンサツ</t>
    </rPh>
    <rPh sb="10" eb="12">
      <t>ヒョウカ</t>
    </rPh>
    <phoneticPr fontId="1"/>
  </si>
  <si>
    <t>新たに評価用のプログラムを設定し観察評価している</t>
    <rPh sb="0" eb="1">
      <t>アラ</t>
    </rPh>
    <rPh sb="3" eb="6">
      <t>ヒョウカヨウ</t>
    </rPh>
    <rPh sb="13" eb="15">
      <t>セッテイ</t>
    </rPh>
    <rPh sb="16" eb="18">
      <t>カンサツ</t>
    </rPh>
    <rPh sb="18" eb="20">
      <t>ヒョウカ</t>
    </rPh>
    <phoneticPr fontId="1"/>
  </si>
  <si>
    <t>訓練プログラムを活用して観察評価している</t>
    <rPh sb="0" eb="2">
      <t>クンレン</t>
    </rPh>
    <rPh sb="8" eb="10">
      <t>カツヨウ</t>
    </rPh>
    <rPh sb="12" eb="14">
      <t>カンサツ</t>
    </rPh>
    <rPh sb="14" eb="16">
      <t>ヒョウカ</t>
    </rPh>
    <phoneticPr fontId="1"/>
  </si>
  <si>
    <t>Ａ：主に観察により評価している</t>
    <rPh sb="2" eb="3">
      <t>オモ</t>
    </rPh>
    <rPh sb="4" eb="6">
      <t>カンサツ</t>
    </rPh>
    <rPh sb="9" eb="11">
      <t>ヒョウカ</t>
    </rPh>
    <phoneticPr fontId="1"/>
  </si>
  <si>
    <t>制度・サービス活用</t>
    <rPh sb="0" eb="2">
      <t>セイド</t>
    </rPh>
    <rPh sb="7" eb="9">
      <t>カツヨウ</t>
    </rPh>
    <phoneticPr fontId="1"/>
  </si>
  <si>
    <t>地域での余暇活動</t>
    <rPh sb="0" eb="2">
      <t>チイキ</t>
    </rPh>
    <rPh sb="4" eb="8">
      <t>ヨカカツドウ</t>
    </rPh>
    <phoneticPr fontId="1"/>
  </si>
  <si>
    <t>仕事／学校</t>
    <rPh sb="0" eb="2">
      <t>シゴト</t>
    </rPh>
    <rPh sb="3" eb="5">
      <t>ガッコウ</t>
    </rPh>
    <phoneticPr fontId="1"/>
  </si>
  <si>
    <t>人間関係</t>
    <rPh sb="0" eb="4">
      <t>ニンゲンカンケイ</t>
    </rPh>
    <phoneticPr fontId="1"/>
  </si>
  <si>
    <t>自動車運転</t>
    <rPh sb="0" eb="5">
      <t>ジドウシャウンテン</t>
    </rPh>
    <phoneticPr fontId="1"/>
  </si>
  <si>
    <t>公共交通機関を利用しての外出</t>
    <rPh sb="0" eb="6">
      <t>コウキョウコウツウキカン</t>
    </rPh>
    <rPh sb="7" eb="9">
      <t>リヨウ</t>
    </rPh>
    <rPh sb="12" eb="14">
      <t>ガイシュツ</t>
    </rPh>
    <phoneticPr fontId="1"/>
  </si>
  <si>
    <t>生活のセルフマネジメント</t>
    <rPh sb="0" eb="2">
      <t>セイカツ</t>
    </rPh>
    <phoneticPr fontId="1"/>
  </si>
  <si>
    <t>調理</t>
    <rPh sb="0" eb="2">
      <t>チョウリ</t>
    </rPh>
    <phoneticPr fontId="1"/>
  </si>
  <si>
    <t>家事活動（調理含まず）</t>
    <rPh sb="0" eb="4">
      <t>カジカツドウ</t>
    </rPh>
    <rPh sb="5" eb="8">
      <t>チョウリフク</t>
    </rPh>
    <phoneticPr fontId="1"/>
  </si>
  <si>
    <t>買い物</t>
    <rPh sb="0" eb="1">
      <t>カ</t>
    </rPh>
    <rPh sb="2" eb="3">
      <t>モノ</t>
    </rPh>
    <phoneticPr fontId="1"/>
  </si>
  <si>
    <t>身の回りの管理</t>
    <rPh sb="0" eb="1">
      <t>ミ</t>
    </rPh>
    <rPh sb="2" eb="3">
      <t>マワ</t>
    </rPh>
    <rPh sb="5" eb="7">
      <t>カンリ</t>
    </rPh>
    <phoneticPr fontId="1"/>
  </si>
  <si>
    <t>金銭管理</t>
    <rPh sb="0" eb="2">
      <t>キンセン</t>
    </rPh>
    <rPh sb="2" eb="4">
      <t>カンリ</t>
    </rPh>
    <phoneticPr fontId="1"/>
  </si>
  <si>
    <t>健康管理</t>
    <rPh sb="0" eb="2">
      <t>ケンコウ</t>
    </rPh>
    <rPh sb="2" eb="4">
      <t>カンリ</t>
    </rPh>
    <phoneticPr fontId="1"/>
  </si>
  <si>
    <t>項目ごとの状況について、回答してください</t>
    <rPh sb="0" eb="2">
      <t>コウモク</t>
    </rPh>
    <rPh sb="5" eb="7">
      <t>ジョウキョウ</t>
    </rPh>
    <rPh sb="12" eb="14">
      <t>カイトウ</t>
    </rPh>
    <phoneticPr fontId="1"/>
  </si>
  <si>
    <t>職種にこだわらない</t>
    <rPh sb="0" eb="2">
      <t>ショクシュ</t>
    </rPh>
    <phoneticPr fontId="1"/>
  </si>
  <si>
    <t>看護職員</t>
    <rPh sb="0" eb="4">
      <t>カンゴショクイン</t>
    </rPh>
    <phoneticPr fontId="1"/>
  </si>
  <si>
    <t>セラピスト</t>
    <phoneticPr fontId="1"/>
  </si>
  <si>
    <t>サービス管理責任者</t>
    <rPh sb="4" eb="6">
      <t>カンリ</t>
    </rPh>
    <rPh sb="6" eb="8">
      <t>セキニン</t>
    </rPh>
    <rPh sb="8" eb="9">
      <t>シャ</t>
    </rPh>
    <phoneticPr fontId="1"/>
  </si>
  <si>
    <t>ケース担当</t>
    <rPh sb="3" eb="5">
      <t>タントウ</t>
    </rPh>
    <phoneticPr fontId="1"/>
  </si>
  <si>
    <t>その都度話し合って評価者を決めて評価している</t>
    <rPh sb="2" eb="4">
      <t>ツド</t>
    </rPh>
    <rPh sb="4" eb="5">
      <t>ハナ</t>
    </rPh>
    <rPh sb="6" eb="7">
      <t>ア</t>
    </rPh>
    <rPh sb="9" eb="11">
      <t>ヒョウカ</t>
    </rPh>
    <rPh sb="11" eb="12">
      <t>シャ</t>
    </rPh>
    <rPh sb="13" eb="14">
      <t>キ</t>
    </rPh>
    <rPh sb="16" eb="18">
      <t>ヒョウカ</t>
    </rPh>
    <phoneticPr fontId="1"/>
  </si>
  <si>
    <t>評価チームを作り、チームのメンバーが評価している</t>
    <rPh sb="0" eb="2">
      <t>ヒョウカ</t>
    </rPh>
    <rPh sb="6" eb="7">
      <t>ツク</t>
    </rPh>
    <rPh sb="18" eb="20">
      <t>ヒョウカ</t>
    </rPh>
    <phoneticPr fontId="1"/>
  </si>
  <si>
    <t>項目により評価者を決めて評価している</t>
    <rPh sb="0" eb="2">
      <t>コウモク</t>
    </rPh>
    <rPh sb="5" eb="7">
      <t>ヒョウカ</t>
    </rPh>
    <rPh sb="7" eb="8">
      <t>シャ</t>
    </rPh>
    <rPh sb="9" eb="10">
      <t>キ</t>
    </rPh>
    <rPh sb="12" eb="14">
      <t>ヒョウカ</t>
    </rPh>
    <phoneticPr fontId="1"/>
  </si>
  <si>
    <t>一人の利用者に対して一人のスタッフで評価している</t>
    <rPh sb="0" eb="2">
      <t>ヒトリ</t>
    </rPh>
    <rPh sb="3" eb="6">
      <t>リヨウシャ</t>
    </rPh>
    <rPh sb="7" eb="8">
      <t>タイ</t>
    </rPh>
    <rPh sb="10" eb="12">
      <t>ヒトリ</t>
    </rPh>
    <rPh sb="18" eb="20">
      <t>ヒョウカ</t>
    </rPh>
    <phoneticPr fontId="1"/>
  </si>
  <si>
    <t>特に研修や勉強会は実施していない</t>
    <rPh sb="0" eb="1">
      <t>トク</t>
    </rPh>
    <rPh sb="2" eb="4">
      <t>ケンシュウ</t>
    </rPh>
    <rPh sb="5" eb="8">
      <t>ベンキョウカイ</t>
    </rPh>
    <rPh sb="9" eb="11">
      <t>ジッシ</t>
    </rPh>
    <phoneticPr fontId="1"/>
  </si>
  <si>
    <t>講師は招かず、職場で勉強会を実施したのみで実施した</t>
    <rPh sb="0" eb="2">
      <t>コウシ</t>
    </rPh>
    <rPh sb="3" eb="4">
      <t>マネ</t>
    </rPh>
    <rPh sb="7" eb="9">
      <t>ショクバ</t>
    </rPh>
    <rPh sb="10" eb="13">
      <t>ベンキョウカイ</t>
    </rPh>
    <rPh sb="14" eb="16">
      <t>ジッシ</t>
    </rPh>
    <rPh sb="21" eb="23">
      <t>ジッシ</t>
    </rPh>
    <phoneticPr fontId="1"/>
  </si>
  <si>
    <t>SIMの開発者や推薦する人以外の講師を招き研修を行った</t>
    <rPh sb="4" eb="6">
      <t>カイハツ</t>
    </rPh>
    <rPh sb="6" eb="7">
      <t>シャ</t>
    </rPh>
    <rPh sb="8" eb="10">
      <t>スイセン</t>
    </rPh>
    <rPh sb="12" eb="13">
      <t>ヒト</t>
    </rPh>
    <rPh sb="13" eb="15">
      <t>イガイ</t>
    </rPh>
    <rPh sb="16" eb="18">
      <t>コウシ</t>
    </rPh>
    <rPh sb="19" eb="20">
      <t>マネ</t>
    </rPh>
    <rPh sb="21" eb="23">
      <t>ケンシュウ</t>
    </rPh>
    <rPh sb="24" eb="25">
      <t>オコナ</t>
    </rPh>
    <phoneticPr fontId="1"/>
  </si>
  <si>
    <t>SIMの開発者や開発者の推薦する人を講師に招き独自に研修を行った</t>
    <rPh sb="4" eb="6">
      <t>カイハツ</t>
    </rPh>
    <rPh sb="6" eb="7">
      <t>シャ</t>
    </rPh>
    <rPh sb="8" eb="11">
      <t>カイハツシャ</t>
    </rPh>
    <rPh sb="12" eb="14">
      <t>スイセン</t>
    </rPh>
    <rPh sb="16" eb="17">
      <t>ヒト</t>
    </rPh>
    <rPh sb="18" eb="20">
      <t>コウシ</t>
    </rPh>
    <rPh sb="21" eb="22">
      <t>マネ</t>
    </rPh>
    <rPh sb="23" eb="25">
      <t>ドクジ</t>
    </rPh>
    <rPh sb="26" eb="28">
      <t>ケンシュウ</t>
    </rPh>
    <rPh sb="29" eb="30">
      <t>オコナ</t>
    </rPh>
    <phoneticPr fontId="1"/>
  </si>
  <si>
    <t>全国障害者自立訓練事業所協議会や国土交通省社会復帰支援事業による研修会に参加した</t>
    <rPh sb="0" eb="2">
      <t>ゼンコク</t>
    </rPh>
    <rPh sb="2" eb="5">
      <t>ショウガイシャ</t>
    </rPh>
    <rPh sb="5" eb="7">
      <t>ジリツ</t>
    </rPh>
    <rPh sb="7" eb="9">
      <t>クンレン</t>
    </rPh>
    <rPh sb="9" eb="12">
      <t>ジギョウショ</t>
    </rPh>
    <rPh sb="12" eb="15">
      <t>キョウギカイ</t>
    </rPh>
    <rPh sb="16" eb="18">
      <t>コクド</t>
    </rPh>
    <rPh sb="18" eb="21">
      <t>コウツウショウ</t>
    </rPh>
    <rPh sb="21" eb="23">
      <t>シャカイ</t>
    </rPh>
    <rPh sb="23" eb="25">
      <t>フッキ</t>
    </rPh>
    <rPh sb="25" eb="27">
      <t>シエン</t>
    </rPh>
    <rPh sb="27" eb="29">
      <t>ジギョウ</t>
    </rPh>
    <rPh sb="32" eb="35">
      <t>ケンシュウカイ</t>
    </rPh>
    <rPh sb="36" eb="38">
      <t>サンカ</t>
    </rPh>
    <phoneticPr fontId="1"/>
  </si>
  <si>
    <t>ＳＩＭの実施方法</t>
    <rPh sb="4" eb="6">
      <t>ジッシ</t>
    </rPh>
    <rPh sb="6" eb="8">
      <t>ホウホウ</t>
    </rPh>
    <phoneticPr fontId="1"/>
  </si>
  <si>
    <t>導入時期</t>
    <rPh sb="0" eb="2">
      <t>ドウニュウ</t>
    </rPh>
    <rPh sb="2" eb="4">
      <t>ジキ</t>
    </rPh>
    <phoneticPr fontId="1"/>
  </si>
  <si>
    <t>… SIMの導入状況に応じて、以下の設問にお答えください</t>
    <rPh sb="6" eb="8">
      <t>ドウニュウ</t>
    </rPh>
    <rPh sb="8" eb="10">
      <t>ジョウキョウ</t>
    </rPh>
    <rPh sb="11" eb="12">
      <t>オウ</t>
    </rPh>
    <rPh sb="15" eb="17">
      <t>イカ</t>
    </rPh>
    <rPh sb="18" eb="20">
      <t>セツモン</t>
    </rPh>
    <rPh sb="22" eb="23">
      <t>コタ</t>
    </rPh>
    <phoneticPr fontId="1"/>
  </si>
  <si>
    <t>※別表に記入</t>
    <rPh sb="1" eb="3">
      <t>ベッピョウ</t>
    </rPh>
    <rPh sb="4" eb="6">
      <t>キニュウ</t>
    </rPh>
    <phoneticPr fontId="1"/>
  </si>
  <si>
    <t>自立訓練（機能訓練）が実施している支援・プログラム</t>
    <rPh sb="0" eb="2">
      <t>ジリツ</t>
    </rPh>
    <rPh sb="2" eb="4">
      <t>クンレン</t>
    </rPh>
    <rPh sb="5" eb="7">
      <t>キノウ</t>
    </rPh>
    <rPh sb="7" eb="9">
      <t>クンレン</t>
    </rPh>
    <rPh sb="11" eb="13">
      <t>ジッシ</t>
    </rPh>
    <rPh sb="17" eb="19">
      <t>シエン</t>
    </rPh>
    <phoneticPr fontId="1"/>
  </si>
  <si>
    <t>送迎加算</t>
    <rPh sb="0" eb="2">
      <t>ソウゲイ</t>
    </rPh>
    <rPh sb="2" eb="4">
      <t>カサン</t>
    </rPh>
    <phoneticPr fontId="1"/>
  </si>
  <si>
    <t>就労移行支援体制加算</t>
    <rPh sb="0" eb="10">
      <t>シュウロウイコウシエンタイセイカサン</t>
    </rPh>
    <phoneticPr fontId="1"/>
  </si>
  <si>
    <t>リハビリテーション加算Ⅱ</t>
    <rPh sb="9" eb="11">
      <t>カサン</t>
    </rPh>
    <phoneticPr fontId="1"/>
  </si>
  <si>
    <t>リハビリテーション加算Ⅰ</t>
    <rPh sb="9" eb="11">
      <t>カサン</t>
    </rPh>
    <phoneticPr fontId="1"/>
  </si>
  <si>
    <t>高次脳機能障害者支援体制加算</t>
    <rPh sb="0" eb="5">
      <t>コウジノウキノウ</t>
    </rPh>
    <rPh sb="5" eb="7">
      <t>ショウガイ</t>
    </rPh>
    <rPh sb="7" eb="8">
      <t>シャ</t>
    </rPh>
    <rPh sb="8" eb="10">
      <t>シエン</t>
    </rPh>
    <rPh sb="10" eb="12">
      <t>タイセイ</t>
    </rPh>
    <rPh sb="12" eb="14">
      <t>カサン</t>
    </rPh>
    <phoneticPr fontId="1"/>
  </si>
  <si>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1"/>
  </si>
  <si>
    <t>集中的支援加算</t>
    <rPh sb="0" eb="2">
      <t>シュウチュウ</t>
    </rPh>
    <rPh sb="2" eb="3">
      <t>テキ</t>
    </rPh>
    <rPh sb="3" eb="5">
      <t>シエン</t>
    </rPh>
    <rPh sb="5" eb="7">
      <t>カサン</t>
    </rPh>
    <phoneticPr fontId="1"/>
  </si>
  <si>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1"/>
  </si>
  <si>
    <t>緊急時受入加算</t>
    <rPh sb="0" eb="3">
      <t>キンキュウジ</t>
    </rPh>
    <rPh sb="3" eb="4">
      <t>ウ</t>
    </rPh>
    <rPh sb="4" eb="5">
      <t>イ</t>
    </rPh>
    <rPh sb="5" eb="7">
      <t>カサン</t>
    </rPh>
    <phoneticPr fontId="1"/>
  </si>
  <si>
    <t>ピアサポート実施加算</t>
    <rPh sb="6" eb="10">
      <t>ジッシカサン</t>
    </rPh>
    <phoneticPr fontId="1"/>
  </si>
  <si>
    <t>社会生活支援特別加算</t>
    <rPh sb="0" eb="10">
      <t>シャカイセイカツシエントクベツカサン</t>
    </rPh>
    <phoneticPr fontId="1"/>
  </si>
  <si>
    <t>福祉専門職員配置等加算Ⅲ</t>
    <rPh sb="0" eb="2">
      <t>フクシ</t>
    </rPh>
    <rPh sb="2" eb="4">
      <t>センモン</t>
    </rPh>
    <rPh sb="4" eb="6">
      <t>ショクイン</t>
    </rPh>
    <rPh sb="6" eb="8">
      <t>ハイチ</t>
    </rPh>
    <rPh sb="8" eb="9">
      <t>トウ</t>
    </rPh>
    <rPh sb="9" eb="11">
      <t>カサン</t>
    </rPh>
    <phoneticPr fontId="1"/>
  </si>
  <si>
    <t>障害福祉サービスの体験利用支援加算Ⅱ</t>
    <rPh sb="0" eb="4">
      <t>ショウガイフクシ</t>
    </rPh>
    <rPh sb="9" eb="17">
      <t>タイケンリヨウシエンカサン</t>
    </rPh>
    <phoneticPr fontId="1"/>
  </si>
  <si>
    <t>福祉専門職員配置等加算Ⅱ</t>
    <rPh sb="0" eb="2">
      <t>フクシ</t>
    </rPh>
    <rPh sb="2" eb="4">
      <t>センモン</t>
    </rPh>
    <rPh sb="4" eb="6">
      <t>ショクイン</t>
    </rPh>
    <rPh sb="6" eb="8">
      <t>ハイチ</t>
    </rPh>
    <rPh sb="8" eb="9">
      <t>トウ</t>
    </rPh>
    <rPh sb="9" eb="11">
      <t>カサン</t>
    </rPh>
    <phoneticPr fontId="1"/>
  </si>
  <si>
    <t>障害福祉サービスの体験利用支援加算Ⅰ</t>
    <rPh sb="0" eb="4">
      <t>ショウガイフクシ</t>
    </rPh>
    <rPh sb="9" eb="17">
      <t>タイケンリヨウシエンカサン</t>
    </rPh>
    <phoneticPr fontId="1"/>
  </si>
  <si>
    <t>福祉専門職員配置等加算Ⅰ</t>
    <rPh sb="0" eb="2">
      <t>フクシ</t>
    </rPh>
    <rPh sb="2" eb="4">
      <t>センモン</t>
    </rPh>
    <rPh sb="4" eb="6">
      <t>ショクイン</t>
    </rPh>
    <rPh sb="6" eb="8">
      <t>ハイチ</t>
    </rPh>
    <rPh sb="8" eb="9">
      <t>トウ</t>
    </rPh>
    <rPh sb="9" eb="11">
      <t>カサン</t>
    </rPh>
    <phoneticPr fontId="1"/>
  </si>
  <si>
    <t>取得実績</t>
    <rPh sb="0" eb="2">
      <t>シュトク</t>
    </rPh>
    <rPh sb="2" eb="4">
      <t>ジッセキ</t>
    </rPh>
    <phoneticPr fontId="1"/>
  </si>
  <si>
    <t>取得状況</t>
    <rPh sb="0" eb="2">
      <t>シュトク</t>
    </rPh>
    <rPh sb="2" eb="4">
      <t>ジョウキョウ</t>
    </rPh>
    <phoneticPr fontId="1"/>
  </si>
  <si>
    <t>人</t>
    <rPh sb="0" eb="1">
      <t>ニン</t>
    </rPh>
    <phoneticPr fontId="1"/>
  </si>
  <si>
    <t>医師</t>
    <rPh sb="0" eb="2">
      <t>イシ</t>
    </rPh>
    <phoneticPr fontId="1"/>
  </si>
  <si>
    <t>訪問支援員</t>
    <rPh sb="0" eb="2">
      <t>ホウモン</t>
    </rPh>
    <rPh sb="2" eb="4">
      <t>シエン</t>
    </rPh>
    <rPh sb="4" eb="5">
      <t>イン</t>
    </rPh>
    <phoneticPr fontId="1"/>
  </si>
  <si>
    <t>生活支援員</t>
    <rPh sb="0" eb="2">
      <t>セイカツ</t>
    </rPh>
    <rPh sb="2" eb="4">
      <t>シエン</t>
    </rPh>
    <rPh sb="4" eb="5">
      <t>イン</t>
    </rPh>
    <phoneticPr fontId="1"/>
  </si>
  <si>
    <t>公認心理師</t>
    <rPh sb="0" eb="2">
      <t>コウニン</t>
    </rPh>
    <rPh sb="2" eb="4">
      <t>シンリ</t>
    </rPh>
    <rPh sb="4" eb="5">
      <t>シ</t>
    </rPh>
    <phoneticPr fontId="1"/>
  </si>
  <si>
    <t>介護福祉士</t>
    <rPh sb="0" eb="5">
      <t>カイゴフクシシ</t>
    </rPh>
    <phoneticPr fontId="1"/>
  </si>
  <si>
    <t>言語聴覚士</t>
    <rPh sb="0" eb="2">
      <t>ゲンゴ</t>
    </rPh>
    <rPh sb="2" eb="4">
      <t>チョウカク</t>
    </rPh>
    <phoneticPr fontId="1"/>
  </si>
  <si>
    <t>精神保健福祉士</t>
    <rPh sb="0" eb="2">
      <t>セイシン</t>
    </rPh>
    <rPh sb="2" eb="4">
      <t>ホケン</t>
    </rPh>
    <rPh sb="4" eb="7">
      <t>フクシシ</t>
    </rPh>
    <phoneticPr fontId="1"/>
  </si>
  <si>
    <t>作業療法士</t>
    <rPh sb="0" eb="2">
      <t>サギョウ</t>
    </rPh>
    <rPh sb="2" eb="5">
      <t>リョウホウシ</t>
    </rPh>
    <phoneticPr fontId="1"/>
  </si>
  <si>
    <t>社会福祉士</t>
    <rPh sb="0" eb="2">
      <t>シャカイ</t>
    </rPh>
    <rPh sb="2" eb="5">
      <t>フクシシ</t>
    </rPh>
    <phoneticPr fontId="1"/>
  </si>
  <si>
    <t>理学療法士</t>
    <rPh sb="0" eb="2">
      <t>リガク</t>
    </rPh>
    <rPh sb="2" eb="5">
      <t>リョウホウシ</t>
    </rPh>
    <phoneticPr fontId="1"/>
  </si>
  <si>
    <t>実人数</t>
    <rPh sb="0" eb="3">
      <t>ジツニンズウ</t>
    </rPh>
    <phoneticPr fontId="1"/>
  </si>
  <si>
    <t>准看護師</t>
    <rPh sb="0" eb="4">
      <t>ジュンカンゴシ</t>
    </rPh>
    <phoneticPr fontId="1"/>
  </si>
  <si>
    <t>うち、有資格者</t>
    <rPh sb="3" eb="7">
      <t>ユウシカクシャ</t>
    </rPh>
    <phoneticPr fontId="1"/>
  </si>
  <si>
    <t>管理者</t>
    <rPh sb="0" eb="3">
      <t>カンリシャ</t>
    </rPh>
    <phoneticPr fontId="1"/>
  </si>
  <si>
    <t>実際に一日当たりに配置されている平均的人数</t>
    <phoneticPr fontId="1"/>
  </si>
  <si>
    <t>常勤換算数</t>
    <rPh sb="0" eb="2">
      <t>ジョウキン</t>
    </rPh>
    <rPh sb="2" eb="4">
      <t>カンサン</t>
    </rPh>
    <rPh sb="4" eb="5">
      <t>スウ</t>
    </rPh>
    <phoneticPr fontId="1"/>
  </si>
  <si>
    <t>専従職員数</t>
    <rPh sb="0" eb="2">
      <t>センジュウ</t>
    </rPh>
    <rPh sb="2" eb="4">
      <t>ショクイン</t>
    </rPh>
    <rPh sb="4" eb="5">
      <t>スウ</t>
    </rPh>
    <phoneticPr fontId="1"/>
  </si>
  <si>
    <t>実人数</t>
    <rPh sb="0" eb="1">
      <t>ジツ</t>
    </rPh>
    <rPh sb="1" eb="3">
      <t>ニンズウ</t>
    </rPh>
    <phoneticPr fontId="1"/>
  </si>
  <si>
    <t>職種</t>
    <rPh sb="0" eb="2">
      <t>ショクシュ</t>
    </rPh>
    <phoneticPr fontId="1"/>
  </si>
  <si>
    <t>自立訓練（機能訓練）に配置されている職員</t>
    <rPh sb="0" eb="2">
      <t>ジリツ</t>
    </rPh>
    <rPh sb="2" eb="4">
      <t>クンレン</t>
    </rPh>
    <rPh sb="5" eb="7">
      <t>キノウ</t>
    </rPh>
    <rPh sb="7" eb="9">
      <t>クンレン</t>
    </rPh>
    <rPh sb="11" eb="13">
      <t>ハイチ</t>
    </rPh>
    <rPh sb="18" eb="20">
      <t>ショクイン</t>
    </rPh>
    <phoneticPr fontId="1"/>
  </si>
  <si>
    <t>施設入所支援</t>
    <rPh sb="0" eb="2">
      <t>シセツ</t>
    </rPh>
    <rPh sb="2" eb="4">
      <t>ニュウショ</t>
    </rPh>
    <rPh sb="4" eb="6">
      <t>シエン</t>
    </rPh>
    <phoneticPr fontId="1"/>
  </si>
  <si>
    <t>生活介護</t>
    <rPh sb="0" eb="2">
      <t>セイカツ</t>
    </rPh>
    <rPh sb="2" eb="4">
      <t>カイゴ</t>
    </rPh>
    <phoneticPr fontId="1"/>
  </si>
  <si>
    <t>就労継続支援Ｂ型</t>
    <rPh sb="0" eb="2">
      <t>シュウロウ</t>
    </rPh>
    <rPh sb="2" eb="4">
      <t>ケイゾク</t>
    </rPh>
    <rPh sb="4" eb="6">
      <t>シエン</t>
    </rPh>
    <rPh sb="7" eb="8">
      <t>ガタ</t>
    </rPh>
    <phoneticPr fontId="1"/>
  </si>
  <si>
    <t>就労継続支援Ａ型</t>
    <rPh sb="0" eb="2">
      <t>シュウロウ</t>
    </rPh>
    <rPh sb="2" eb="4">
      <t>ケイゾク</t>
    </rPh>
    <rPh sb="4" eb="6">
      <t>シエン</t>
    </rPh>
    <rPh sb="7" eb="8">
      <t>ガタ</t>
    </rPh>
    <phoneticPr fontId="1"/>
  </si>
  <si>
    <t>就労移行支援</t>
    <rPh sb="0" eb="2">
      <t>シュウロウ</t>
    </rPh>
    <rPh sb="2" eb="4">
      <t>イコウ</t>
    </rPh>
    <rPh sb="4" eb="6">
      <t>シエン</t>
    </rPh>
    <phoneticPr fontId="1"/>
  </si>
  <si>
    <t>自立訓練（宿泊型）</t>
    <rPh sb="0" eb="2">
      <t>ジリツ</t>
    </rPh>
    <rPh sb="2" eb="4">
      <t>クンレン</t>
    </rPh>
    <rPh sb="5" eb="8">
      <t>シュクハクガタ</t>
    </rPh>
    <phoneticPr fontId="1"/>
  </si>
  <si>
    <t>自立訓練（生活訓練）</t>
    <rPh sb="0" eb="2">
      <t>ジリツ</t>
    </rPh>
    <rPh sb="2" eb="4">
      <t>クンレン</t>
    </rPh>
    <rPh sb="5" eb="7">
      <t>セイカツ</t>
    </rPh>
    <rPh sb="7" eb="9">
      <t>クンレン</t>
    </rPh>
    <phoneticPr fontId="1"/>
  </si>
  <si>
    <t>定員</t>
    <rPh sb="0" eb="2">
      <t>テイイン</t>
    </rPh>
    <phoneticPr fontId="1"/>
  </si>
  <si>
    <t>併設事業</t>
    <rPh sb="0" eb="2">
      <t>ヘイセツ</t>
    </rPh>
    <rPh sb="2" eb="4">
      <t>ジギョウ</t>
    </rPh>
    <phoneticPr fontId="1"/>
  </si>
  <si>
    <t>併設している事業の活動状況と利用定員（多機能型、障害者支援施設の場合）</t>
    <rPh sb="0" eb="2">
      <t>ヘイセツ</t>
    </rPh>
    <rPh sb="6" eb="8">
      <t>ジギョウ</t>
    </rPh>
    <rPh sb="9" eb="11">
      <t>カツドウ</t>
    </rPh>
    <rPh sb="11" eb="13">
      <t>ジョウキョウ</t>
    </rPh>
    <rPh sb="14" eb="16">
      <t>リヨウ</t>
    </rPh>
    <rPh sb="16" eb="18">
      <t>テイイン</t>
    </rPh>
    <rPh sb="19" eb="23">
      <t>タキノウガタ</t>
    </rPh>
    <rPh sb="24" eb="27">
      <t>ショウガイシャ</t>
    </rPh>
    <rPh sb="27" eb="29">
      <t>シエン</t>
    </rPh>
    <rPh sb="29" eb="31">
      <t>シセツ</t>
    </rPh>
    <rPh sb="32" eb="34">
      <t>バアイ</t>
    </rPh>
    <phoneticPr fontId="1"/>
  </si>
  <si>
    <t>日</t>
    <rPh sb="0" eb="1">
      <t>ニチ</t>
    </rPh>
    <phoneticPr fontId="1"/>
  </si>
  <si>
    <t>平均利用期間</t>
    <rPh sb="0" eb="2">
      <t>ヘイキン</t>
    </rPh>
    <rPh sb="2" eb="4">
      <t>リヨウ</t>
    </rPh>
    <rPh sb="4" eb="6">
      <t>キカン</t>
    </rPh>
    <phoneticPr fontId="1"/>
  </si>
  <si>
    <t>利用延べ日数</t>
    <rPh sb="0" eb="2">
      <t>リヨウ</t>
    </rPh>
    <rPh sb="2" eb="3">
      <t>ノ</t>
    </rPh>
    <rPh sb="4" eb="6">
      <t>ニッスウ</t>
    </rPh>
    <phoneticPr fontId="1"/>
  </si>
  <si>
    <t>利用実人数</t>
    <rPh sb="0" eb="2">
      <t>リヨウ</t>
    </rPh>
    <rPh sb="2" eb="3">
      <t>ジツ</t>
    </rPh>
    <rPh sb="3" eb="5">
      <t>ニンズウ</t>
    </rPh>
    <phoneticPr fontId="1"/>
  </si>
  <si>
    <t>利用定員</t>
    <rPh sb="0" eb="2">
      <t>リヨウ</t>
    </rPh>
    <rPh sb="2" eb="4">
      <t>テイイン</t>
    </rPh>
    <phoneticPr fontId="1"/>
  </si>
  <si>
    <t>自立訓練（機能訓練）の利用定員と利用者数等（2024年度実績）</t>
    <rPh sb="0" eb="2">
      <t>ジリツ</t>
    </rPh>
    <rPh sb="2" eb="4">
      <t>クンレン</t>
    </rPh>
    <rPh sb="5" eb="7">
      <t>キノウ</t>
    </rPh>
    <rPh sb="7" eb="9">
      <t>クンレン</t>
    </rPh>
    <rPh sb="11" eb="13">
      <t>リヨウ</t>
    </rPh>
    <rPh sb="13" eb="15">
      <t>テイイン</t>
    </rPh>
    <rPh sb="16" eb="18">
      <t>リヨウ</t>
    </rPh>
    <rPh sb="18" eb="19">
      <t>シャ</t>
    </rPh>
    <rPh sb="19" eb="20">
      <t>スウ</t>
    </rPh>
    <rPh sb="20" eb="21">
      <t>トウ</t>
    </rPh>
    <rPh sb="26" eb="28">
      <t>ネンド</t>
    </rPh>
    <rPh sb="28" eb="30">
      <t>ジッセキ</t>
    </rPh>
    <phoneticPr fontId="1"/>
  </si>
  <si>
    <t>月</t>
    <rPh sb="0" eb="1">
      <t>ツキ</t>
    </rPh>
    <phoneticPr fontId="1"/>
  </si>
  <si>
    <t>年</t>
    <rPh sb="0" eb="1">
      <t>ネン</t>
    </rPh>
    <phoneticPr fontId="1"/>
  </si>
  <si>
    <t>最終記入日</t>
    <rPh sb="0" eb="2">
      <t>サイシュウ</t>
    </rPh>
    <rPh sb="2" eb="4">
      <t>キニュウ</t>
    </rPh>
    <rPh sb="4" eb="5">
      <t>ビ</t>
    </rPh>
    <phoneticPr fontId="1"/>
  </si>
  <si>
    <t>連絡先メールアドレス</t>
    <rPh sb="0" eb="3">
      <t>レンラクサキ</t>
    </rPh>
    <phoneticPr fontId="1"/>
  </si>
  <si>
    <t>連絡先電話番号</t>
    <rPh sb="0" eb="3">
      <t>レンラクサキ</t>
    </rPh>
    <rPh sb="3" eb="5">
      <t>デンワ</t>
    </rPh>
    <rPh sb="5" eb="7">
      <t>バンゴウ</t>
    </rPh>
    <phoneticPr fontId="1"/>
  </si>
  <si>
    <t>役職名</t>
    <rPh sb="0" eb="2">
      <t>ヤクショク</t>
    </rPh>
    <rPh sb="2" eb="3">
      <t>メイ</t>
    </rPh>
    <phoneticPr fontId="1"/>
  </si>
  <si>
    <t>氏名（カタカナ）</t>
    <rPh sb="0" eb="2">
      <t>シメイ</t>
    </rPh>
    <phoneticPr fontId="1"/>
  </si>
  <si>
    <t>氏名（漢字）</t>
    <rPh sb="0" eb="2">
      <t>シメイ</t>
    </rPh>
    <rPh sb="3" eb="5">
      <t>カンジ</t>
    </rPh>
    <phoneticPr fontId="1"/>
  </si>
  <si>
    <t>回答者のプロフィール</t>
    <rPh sb="0" eb="2">
      <t>カイトウ</t>
    </rPh>
    <rPh sb="2" eb="3">
      <t>シャ</t>
    </rPh>
    <phoneticPr fontId="1"/>
  </si>
  <si>
    <t>事業所所在地住所</t>
    <rPh sb="0" eb="3">
      <t>ジギョウショ</t>
    </rPh>
    <phoneticPr fontId="1"/>
  </si>
  <si>
    <t>事業所名</t>
    <rPh sb="0" eb="3">
      <t>ジギョウショ</t>
    </rPh>
    <rPh sb="3" eb="4">
      <t>メイ</t>
    </rPh>
    <phoneticPr fontId="1"/>
  </si>
  <si>
    <t>法人名</t>
    <rPh sb="0" eb="2">
      <t>ホウジン</t>
    </rPh>
    <rPh sb="2" eb="3">
      <t>メイ</t>
    </rPh>
    <phoneticPr fontId="1"/>
  </si>
  <si>
    <t>貴事業所のプロフィール</t>
    <rPh sb="0" eb="1">
      <t>キ</t>
    </rPh>
    <rPh sb="1" eb="4">
      <t>ジギョウショ</t>
    </rPh>
    <phoneticPr fontId="1"/>
  </si>
  <si>
    <t>１．プロフィール</t>
    <phoneticPr fontId="1"/>
  </si>
  <si>
    <t>以下の項目にお答えください。</t>
    <phoneticPr fontId="1"/>
  </si>
  <si>
    <t>職員で話し合いで評価している</t>
    <rPh sb="0" eb="2">
      <t>ショクイン</t>
    </rPh>
    <rPh sb="3" eb="4">
      <t>ハナ</t>
    </rPh>
    <rPh sb="5" eb="6">
      <t>ア</t>
    </rPh>
    <rPh sb="8" eb="10">
      <t>ヒョウカ</t>
    </rPh>
    <phoneticPr fontId="1"/>
  </si>
  <si>
    <t>観察評価の補足として、本人や家族、同居者の聞き取りをしている。</t>
    <rPh sb="0" eb="2">
      <t>カンサツ</t>
    </rPh>
    <rPh sb="2" eb="4">
      <t>ヒョウカ</t>
    </rPh>
    <rPh sb="5" eb="7">
      <t>ホソク</t>
    </rPh>
    <rPh sb="11" eb="13">
      <t>ホンニン</t>
    </rPh>
    <rPh sb="14" eb="16">
      <t>カゾク</t>
    </rPh>
    <rPh sb="17" eb="20">
      <t>ドウキョシャ</t>
    </rPh>
    <rPh sb="21" eb="22">
      <t>キ</t>
    </rPh>
    <rPh sb="23" eb="24">
      <t>ト</t>
    </rPh>
    <phoneticPr fontId="1"/>
  </si>
  <si>
    <t>家族・同居者からの聞き取りをもとに評価している</t>
    <rPh sb="0" eb="2">
      <t>カゾク</t>
    </rPh>
    <rPh sb="3" eb="6">
      <t>ドウキョシャ</t>
    </rPh>
    <rPh sb="9" eb="10">
      <t>キ</t>
    </rPh>
    <rPh sb="11" eb="12">
      <t>ト</t>
    </rPh>
    <rPh sb="17" eb="19">
      <t>ヒョウカ</t>
    </rPh>
    <phoneticPr fontId="1"/>
  </si>
  <si>
    <t>家族、同居者に観察者になってもらい観察評価している</t>
    <rPh sb="0" eb="2">
      <t>カゾク</t>
    </rPh>
    <rPh sb="3" eb="6">
      <t>ドウキョシャ</t>
    </rPh>
    <rPh sb="7" eb="10">
      <t>カンサツシャ</t>
    </rPh>
    <rPh sb="17" eb="19">
      <t>カンサツ</t>
    </rPh>
    <rPh sb="19" eb="21">
      <t>ヒョウカ</t>
    </rPh>
    <phoneticPr fontId="1"/>
  </si>
  <si>
    <t>セラピストが評価している</t>
    <rPh sb="6" eb="8">
      <t>ヒョウカ</t>
    </rPh>
    <phoneticPr fontId="1"/>
  </si>
  <si>
    <t>サービス管理責任者が評価している</t>
    <rPh sb="4" eb="6">
      <t>カンリ</t>
    </rPh>
    <rPh sb="6" eb="8">
      <t>セキニン</t>
    </rPh>
    <rPh sb="8" eb="9">
      <t>シャ</t>
    </rPh>
    <rPh sb="10" eb="12">
      <t>ヒョウカ</t>
    </rPh>
    <phoneticPr fontId="1"/>
  </si>
  <si>
    <t>ケース担当者が担当利用者に対して評価している</t>
    <rPh sb="3" eb="5">
      <t>タントウ</t>
    </rPh>
    <rPh sb="5" eb="6">
      <t>シャ</t>
    </rPh>
    <rPh sb="7" eb="9">
      <t>タントウ</t>
    </rPh>
    <rPh sb="9" eb="12">
      <t>リヨウシャ</t>
    </rPh>
    <rPh sb="13" eb="14">
      <t>タイ</t>
    </rPh>
    <rPh sb="16" eb="18">
      <t>ヒョウカ</t>
    </rPh>
    <phoneticPr fontId="1"/>
  </si>
  <si>
    <t>評価者の選任</t>
    <rPh sb="0" eb="2">
      <t>ヒョウカ</t>
    </rPh>
    <rPh sb="2" eb="3">
      <t>シャ</t>
    </rPh>
    <rPh sb="4" eb="6">
      <t>センニン</t>
    </rPh>
    <phoneticPr fontId="1"/>
  </si>
  <si>
    <t>自立訓練（生活訓練）が実施している支援・プログラム</t>
    <rPh sb="0" eb="2">
      <t>ジリツ</t>
    </rPh>
    <rPh sb="2" eb="4">
      <t>クンレン</t>
    </rPh>
    <rPh sb="5" eb="7">
      <t>セイカツ</t>
    </rPh>
    <rPh sb="7" eb="9">
      <t>クンレン</t>
    </rPh>
    <rPh sb="11" eb="13">
      <t>ジッシ</t>
    </rPh>
    <rPh sb="17" eb="19">
      <t>シエン</t>
    </rPh>
    <phoneticPr fontId="1"/>
  </si>
  <si>
    <t>看護職員配置加算Ⅰ</t>
    <rPh sb="0" eb="4">
      <t>カンゴショクイン</t>
    </rPh>
    <rPh sb="4" eb="8">
      <t>ハイチカサン</t>
    </rPh>
    <phoneticPr fontId="1"/>
  </si>
  <si>
    <t>精神障害者退院支援施設加算Ⅰ～Ⅱ</t>
    <rPh sb="0" eb="2">
      <t>セイシン</t>
    </rPh>
    <rPh sb="2" eb="4">
      <t>ショウガイ</t>
    </rPh>
    <rPh sb="4" eb="5">
      <t>シャ</t>
    </rPh>
    <rPh sb="5" eb="9">
      <t>タイインシエン</t>
    </rPh>
    <rPh sb="9" eb="13">
      <t>シセツカサン</t>
    </rPh>
    <phoneticPr fontId="1"/>
  </si>
  <si>
    <t>強度行動障害者地域移行特別加算</t>
    <rPh sb="0" eb="2">
      <t>キョウド</t>
    </rPh>
    <rPh sb="2" eb="4">
      <t>コウドウ</t>
    </rPh>
    <rPh sb="4" eb="7">
      <t>ショウガイシャ</t>
    </rPh>
    <rPh sb="7" eb="15">
      <t>チイキイコウトクベツカサン</t>
    </rPh>
    <phoneticPr fontId="1"/>
  </si>
  <si>
    <t>精神障害者地域移行特別加算</t>
    <rPh sb="0" eb="2">
      <t>セイシン</t>
    </rPh>
    <rPh sb="2" eb="5">
      <t>ショウガイシャ</t>
    </rPh>
    <rPh sb="5" eb="13">
      <t>チイキイコウトクベツカサン</t>
    </rPh>
    <phoneticPr fontId="1"/>
  </si>
  <si>
    <t>個別計画訓練支援加算Ⅱ</t>
    <rPh sb="0" eb="8">
      <t>コベツケイカククンレンシエン</t>
    </rPh>
    <rPh sb="8" eb="10">
      <t>カサン</t>
    </rPh>
    <phoneticPr fontId="1"/>
  </si>
  <si>
    <t>個別計画訓練支援加算Ⅰ</t>
    <rPh sb="0" eb="8">
      <t>コベツケイカククンレンシエン</t>
    </rPh>
    <rPh sb="8" eb="10">
      <t>カサン</t>
    </rPh>
    <phoneticPr fontId="1"/>
  </si>
  <si>
    <t>短期滞在加算Ⅰ～Ⅱ</t>
    <rPh sb="0" eb="6">
      <t>タンキタイザイカサン</t>
    </rPh>
    <phoneticPr fontId="1"/>
  </si>
  <si>
    <t>医療連携体制加算Ⅰ～Ⅵ</t>
    <rPh sb="0" eb="2">
      <t>イリョウ</t>
    </rPh>
    <rPh sb="2" eb="8">
      <t>レンケイタイセイカサン</t>
    </rPh>
    <phoneticPr fontId="1"/>
  </si>
  <si>
    <t>自立訓練（生活訓練）の加算の取得状況（2024年度での状況）を選択してください</t>
    <rPh sb="0" eb="2">
      <t>ジリツ</t>
    </rPh>
    <rPh sb="2" eb="4">
      <t>クンレン</t>
    </rPh>
    <rPh sb="5" eb="7">
      <t>セイカツ</t>
    </rPh>
    <rPh sb="7" eb="9">
      <t>クンレン</t>
    </rPh>
    <rPh sb="11" eb="13">
      <t>カサン</t>
    </rPh>
    <rPh sb="14" eb="16">
      <t>シュトク</t>
    </rPh>
    <rPh sb="16" eb="18">
      <t>ジョウキョウ</t>
    </rPh>
    <rPh sb="23" eb="25">
      <t>ネンド</t>
    </rPh>
    <rPh sb="27" eb="29">
      <t>ジョウキョウ</t>
    </rPh>
    <phoneticPr fontId="1"/>
  </si>
  <si>
    <t>自立訓練（機能訓練）</t>
    <rPh sb="0" eb="2">
      <t>ジリツ</t>
    </rPh>
    <rPh sb="2" eb="4">
      <t>クンレン</t>
    </rPh>
    <rPh sb="5" eb="7">
      <t>キノウ</t>
    </rPh>
    <rPh sb="7" eb="9">
      <t>クンレン</t>
    </rPh>
    <phoneticPr fontId="1"/>
  </si>
  <si>
    <t>３．本調査の期間</t>
    <rPh sb="2" eb="5">
      <t>ホンチョウサ</t>
    </rPh>
    <rPh sb="6" eb="8">
      <t>キカン</t>
    </rPh>
    <phoneticPr fontId="1"/>
  </si>
  <si>
    <t>１．この調査は、令和７年度、令和８年度厚生労働科学研究「自立訓練をより効果的に提供するための研究（２５ＧＣ０９０１） 」の調査の一環として、協力施設に依頼しております。</t>
    <rPh sb="64" eb="66">
      <t>イッカン</t>
    </rPh>
    <phoneticPr fontId="1"/>
  </si>
  <si>
    <t>４．調査の内容</t>
    <rPh sb="2" eb="4">
      <t>チョウサ</t>
    </rPh>
    <rPh sb="5" eb="7">
      <t>ナイヨウ</t>
    </rPh>
    <phoneticPr fontId="1"/>
  </si>
  <si>
    <t>支援カテゴリー</t>
    <rPh sb="0" eb="2">
      <t>シエン</t>
    </rPh>
    <phoneticPr fontId="1"/>
  </si>
  <si>
    <t>日常生活力向上</t>
    <rPh sb="0" eb="4">
      <t>ニチジョウセイカツ</t>
    </rPh>
    <rPh sb="4" eb="7">
      <t>リョクコウジョウ</t>
    </rPh>
    <phoneticPr fontId="1"/>
  </si>
  <si>
    <t>心理的安定（カウンセリング等）</t>
    <rPh sb="0" eb="5">
      <t>シンリテキアンテイ</t>
    </rPh>
    <rPh sb="13" eb="14">
      <t>トウ</t>
    </rPh>
    <phoneticPr fontId="1"/>
  </si>
  <si>
    <t>屋内移動</t>
    <rPh sb="0" eb="2">
      <t>オクナイ</t>
    </rPh>
    <rPh sb="2" eb="4">
      <t>イドウ</t>
    </rPh>
    <phoneticPr fontId="1"/>
  </si>
  <si>
    <t>屋外移動</t>
    <rPh sb="0" eb="2">
      <t>オクガイ</t>
    </rPh>
    <rPh sb="2" eb="4">
      <t>イドウ</t>
    </rPh>
    <phoneticPr fontId="1"/>
  </si>
  <si>
    <t>体力維持・向上</t>
    <rPh sb="0" eb="2">
      <t>タイリョク</t>
    </rPh>
    <rPh sb="2" eb="4">
      <t>イジ</t>
    </rPh>
    <rPh sb="5" eb="7">
      <t>コウジョウ</t>
    </rPh>
    <phoneticPr fontId="1"/>
  </si>
  <si>
    <t>受診</t>
    <rPh sb="0" eb="2">
      <t>ジュシン</t>
    </rPh>
    <phoneticPr fontId="1"/>
  </si>
  <si>
    <t>服薬管理</t>
    <rPh sb="0" eb="2">
      <t>フクヤク</t>
    </rPh>
    <rPh sb="2" eb="4">
      <t>カンリ</t>
    </rPh>
    <phoneticPr fontId="1"/>
  </si>
  <si>
    <t>食生活・栄養管理</t>
    <rPh sb="0" eb="3">
      <t>ショクセイカツ</t>
    </rPh>
    <rPh sb="4" eb="6">
      <t>エイヨウ</t>
    </rPh>
    <rPh sb="6" eb="8">
      <t>カンリ</t>
    </rPh>
    <phoneticPr fontId="1"/>
  </si>
  <si>
    <t>健康管理</t>
    <rPh sb="0" eb="4">
      <t>ケンコウカンリ</t>
    </rPh>
    <phoneticPr fontId="1"/>
  </si>
  <si>
    <t>持ち物、家財等の管理</t>
    <rPh sb="0" eb="1">
      <t>モ</t>
    </rPh>
    <rPh sb="2" eb="3">
      <t>モノ</t>
    </rPh>
    <rPh sb="4" eb="6">
      <t>カザイ</t>
    </rPh>
    <rPh sb="6" eb="7">
      <t>トウ</t>
    </rPh>
    <rPh sb="8" eb="10">
      <t>カンリ</t>
    </rPh>
    <phoneticPr fontId="1"/>
  </si>
  <si>
    <t>制度・サービスの活用</t>
    <rPh sb="0" eb="2">
      <t>セイド</t>
    </rPh>
    <rPh sb="8" eb="10">
      <t>カツヨウ</t>
    </rPh>
    <phoneticPr fontId="1"/>
  </si>
  <si>
    <t>制度・サービスの理解</t>
    <rPh sb="0" eb="2">
      <t>セイド</t>
    </rPh>
    <rPh sb="8" eb="10">
      <t>リカイ</t>
    </rPh>
    <phoneticPr fontId="1"/>
  </si>
  <si>
    <t>地域での日中活動の定着</t>
    <rPh sb="0" eb="2">
      <t>チイキ</t>
    </rPh>
    <rPh sb="4" eb="6">
      <t>ニッチュウ</t>
    </rPh>
    <rPh sb="6" eb="8">
      <t>カツドウ</t>
    </rPh>
    <rPh sb="9" eb="11">
      <t>テイチャク</t>
    </rPh>
    <phoneticPr fontId="1"/>
  </si>
  <si>
    <t>日中活動の場づくり</t>
    <rPh sb="0" eb="2">
      <t>ニッチュウ</t>
    </rPh>
    <rPh sb="2" eb="4">
      <t>カツドウ</t>
    </rPh>
    <rPh sb="5" eb="6">
      <t>バ</t>
    </rPh>
    <phoneticPr fontId="1"/>
  </si>
  <si>
    <t>地域での余暇活動づくり</t>
    <rPh sb="0" eb="2">
      <t>チイキ</t>
    </rPh>
    <rPh sb="4" eb="6">
      <t>ヨカ</t>
    </rPh>
    <rPh sb="6" eb="8">
      <t>カツドウ</t>
    </rPh>
    <phoneticPr fontId="1"/>
  </si>
  <si>
    <t>趣味活動、スポーツ開発</t>
    <rPh sb="0" eb="4">
      <t>シュミカツドウ</t>
    </rPh>
    <rPh sb="9" eb="11">
      <t>カイハツ</t>
    </rPh>
    <phoneticPr fontId="1"/>
  </si>
  <si>
    <t>ビジネス（就学）マナー、ルール獲得</t>
    <rPh sb="5" eb="7">
      <t>シュウガク</t>
    </rPh>
    <rPh sb="15" eb="17">
      <t>カクトク</t>
    </rPh>
    <phoneticPr fontId="1"/>
  </si>
  <si>
    <t>技能習得や学習、耐久性向上</t>
    <rPh sb="0" eb="2">
      <t>ギノウ</t>
    </rPh>
    <rPh sb="2" eb="4">
      <t>シュウトク</t>
    </rPh>
    <rPh sb="5" eb="7">
      <t>ガクシュウ</t>
    </rPh>
    <rPh sb="8" eb="11">
      <t>タイキュウセイ</t>
    </rPh>
    <rPh sb="11" eb="13">
      <t>コウジョウ</t>
    </rPh>
    <phoneticPr fontId="1"/>
  </si>
  <si>
    <t>コミュニケーションツール活用</t>
    <rPh sb="12" eb="14">
      <t>カツヨウ</t>
    </rPh>
    <phoneticPr fontId="1"/>
  </si>
  <si>
    <t>人間関係作り</t>
    <rPh sb="0" eb="4">
      <t>ニンゲンカンケイ</t>
    </rPh>
    <rPh sb="4" eb="5">
      <t>ヅク</t>
    </rPh>
    <phoneticPr fontId="1"/>
  </si>
  <si>
    <t>障がい、自己理解向上</t>
    <rPh sb="0" eb="1">
      <t>ショウ</t>
    </rPh>
    <rPh sb="4" eb="8">
      <t>ジコリカイ</t>
    </rPh>
    <rPh sb="8" eb="10">
      <t>コウジョウ</t>
    </rPh>
    <phoneticPr fontId="1"/>
  </si>
  <si>
    <t>趣味活動、スポーツ活動</t>
    <rPh sb="0" eb="4">
      <t>シュミカツドウ</t>
    </rPh>
    <rPh sb="9" eb="11">
      <t>カツドウ</t>
    </rPh>
    <phoneticPr fontId="1"/>
  </si>
  <si>
    <t>新しい取り組み、従来の拡大ともに含む</t>
    <rPh sb="0" eb="1">
      <t>アタラ</t>
    </rPh>
    <rPh sb="3" eb="4">
      <t>ト</t>
    </rPh>
    <rPh sb="5" eb="6">
      <t>ク</t>
    </rPh>
    <rPh sb="8" eb="10">
      <t>ジュウライ</t>
    </rPh>
    <rPh sb="11" eb="13">
      <t>カクダイ</t>
    </rPh>
    <rPh sb="16" eb="17">
      <t>フク</t>
    </rPh>
    <phoneticPr fontId="1"/>
  </si>
  <si>
    <t>自動車運転</t>
    <rPh sb="0" eb="3">
      <t>ジドウシャ</t>
    </rPh>
    <rPh sb="3" eb="5">
      <t>ウンテン</t>
    </rPh>
    <phoneticPr fontId="1"/>
  </si>
  <si>
    <t>公共交通機関利用</t>
    <rPh sb="0" eb="2">
      <t>コウキョウ</t>
    </rPh>
    <rPh sb="2" eb="6">
      <t>コウツウキカン</t>
    </rPh>
    <rPh sb="6" eb="8">
      <t>リヨウ</t>
    </rPh>
    <phoneticPr fontId="1"/>
  </si>
  <si>
    <t>生活のセルフマネジメント力向上</t>
    <rPh sb="12" eb="15">
      <t>リョクコウジョウ</t>
    </rPh>
    <phoneticPr fontId="1"/>
  </si>
  <si>
    <t>心身機能維持・向上</t>
    <rPh sb="0" eb="2">
      <t>シンシン</t>
    </rPh>
    <rPh sb="2" eb="4">
      <t>キノウ</t>
    </rPh>
    <rPh sb="4" eb="6">
      <t>イジ</t>
    </rPh>
    <rPh sb="7" eb="9">
      <t>コウジョウ</t>
    </rPh>
    <phoneticPr fontId="1"/>
  </si>
  <si>
    <t>心理的安定</t>
    <rPh sb="0" eb="5">
      <t>シンリテキアンテイ</t>
    </rPh>
    <phoneticPr fontId="1"/>
  </si>
  <si>
    <t>トラブルや非常時の対応力</t>
    <rPh sb="5" eb="8">
      <t>ヒジョウジ</t>
    </rPh>
    <rPh sb="9" eb="11">
      <t>タイオウ</t>
    </rPh>
    <rPh sb="11" eb="12">
      <t>リョク</t>
    </rPh>
    <phoneticPr fontId="1"/>
  </si>
  <si>
    <t>買物</t>
    <rPh sb="0" eb="2">
      <t>カイモノ</t>
    </rPh>
    <phoneticPr fontId="1"/>
  </si>
  <si>
    <t>掃除、ゴミ出し、洗濯</t>
    <rPh sb="0" eb="2">
      <t>ソウジ</t>
    </rPh>
    <rPh sb="5" eb="6">
      <t>ダ</t>
    </rPh>
    <rPh sb="8" eb="10">
      <t>センタク</t>
    </rPh>
    <phoneticPr fontId="1"/>
  </si>
  <si>
    <t>その他の家事</t>
    <rPh sb="2" eb="3">
      <t>タ</t>
    </rPh>
    <rPh sb="4" eb="6">
      <t>カジ</t>
    </rPh>
    <phoneticPr fontId="1"/>
  </si>
  <si>
    <t>支援カテゴリー</t>
    <rPh sb="0" eb="2">
      <t>シエン</t>
    </rPh>
    <phoneticPr fontId="1"/>
  </si>
  <si>
    <t>SIM評価項目</t>
    <rPh sb="3" eb="5">
      <t>ヒョウカ</t>
    </rPh>
    <rPh sb="5" eb="7">
      <t>コウモク</t>
    </rPh>
    <phoneticPr fontId="1"/>
  </si>
  <si>
    <t>実施した支援カテゴリー</t>
    <rPh sb="0" eb="2">
      <t>ジッシ</t>
    </rPh>
    <rPh sb="4" eb="6">
      <t>シエン</t>
    </rPh>
    <phoneticPr fontId="1"/>
  </si>
  <si>
    <t>＜別表＞支援カテゴリー</t>
    <rPh sb="1" eb="3">
      <t>ベッピョウ</t>
    </rPh>
    <rPh sb="4" eb="6">
      <t>シエン</t>
    </rPh>
    <phoneticPr fontId="1"/>
  </si>
  <si>
    <t>支援プログラムの実施形態</t>
    <rPh sb="0" eb="2">
      <t>シエン</t>
    </rPh>
    <rPh sb="8" eb="10">
      <t>ジッシ</t>
    </rPh>
    <rPh sb="10" eb="12">
      <t>ケイタイ</t>
    </rPh>
    <phoneticPr fontId="1"/>
  </si>
  <si>
    <t>本人、家族・同居者双方からの聞き取りをもとに評価している</t>
    <rPh sb="0" eb="2">
      <t>ホンニン</t>
    </rPh>
    <rPh sb="3" eb="5">
      <t>カゾク</t>
    </rPh>
    <rPh sb="6" eb="9">
      <t>ドウキョシャ</t>
    </rPh>
    <rPh sb="9" eb="11">
      <t>ソウホウ</t>
    </rPh>
    <rPh sb="14" eb="15">
      <t>キ</t>
    </rPh>
    <rPh sb="16" eb="17">
      <t>ト</t>
    </rPh>
    <rPh sb="22" eb="24">
      <t>ヒョウカ</t>
    </rPh>
    <phoneticPr fontId="1"/>
  </si>
  <si>
    <t>事業所独自のルールが作れていない</t>
    <rPh sb="0" eb="2">
      <t>ジギョウ</t>
    </rPh>
    <phoneticPr fontId="1"/>
  </si>
  <si>
    <t>※兼務等で常勤換算で１人に満たない場合でも１人としてカウント、また、複数の資格がある場合は、それぞれでカウントしてください。（１人が社会福祉士と精神保健福祉士の両方の資格を持っている場合は、社会福祉士１、精神保健福祉士１とする）</t>
    <phoneticPr fontId="1"/>
  </si>
  <si>
    <t>正・准看護師</t>
    <rPh sb="0" eb="1">
      <t>セイ</t>
    </rPh>
    <rPh sb="2" eb="6">
      <t>ジュンカンゴシ</t>
    </rPh>
    <phoneticPr fontId="1"/>
  </si>
  <si>
    <t>公認心理士</t>
    <rPh sb="0" eb="2">
      <t>コウニン</t>
    </rPh>
    <rPh sb="2" eb="5">
      <t>シンリシ</t>
    </rPh>
    <phoneticPr fontId="1"/>
  </si>
  <si>
    <t>言語聴覚士</t>
    <rPh sb="0" eb="5">
      <t>ゲンゴチョウカクシ</t>
    </rPh>
    <phoneticPr fontId="1"/>
  </si>
  <si>
    <t>作業療法士</t>
    <rPh sb="0" eb="5">
      <t>サギョウリョウホウシ</t>
    </rPh>
    <phoneticPr fontId="1"/>
  </si>
  <si>
    <t>理学療法士</t>
    <rPh sb="0" eb="5">
      <t>リガクリョウホウシ</t>
    </rPh>
    <phoneticPr fontId="1"/>
  </si>
  <si>
    <t>ピアサポート</t>
    <phoneticPr fontId="1"/>
  </si>
  <si>
    <t>人</t>
    <phoneticPr fontId="1"/>
  </si>
  <si>
    <t>日</t>
    <phoneticPr fontId="1"/>
  </si>
  <si>
    <t>月</t>
    <phoneticPr fontId="1"/>
  </si>
  <si>
    <t>年</t>
    <phoneticPr fontId="1"/>
  </si>
  <si>
    <t>はい</t>
    <phoneticPr fontId="1"/>
  </si>
  <si>
    <t>いいえ</t>
    <phoneticPr fontId="1"/>
  </si>
  <si>
    <t>活動中</t>
    <phoneticPr fontId="1"/>
  </si>
  <si>
    <t>休止中</t>
    <phoneticPr fontId="1"/>
  </si>
  <si>
    <t>廃止</t>
    <phoneticPr fontId="1"/>
  </si>
  <si>
    <t>有</t>
    <rPh sb="0" eb="1">
      <t>ユウ</t>
    </rPh>
    <phoneticPr fontId="1"/>
  </si>
  <si>
    <t>無</t>
    <rPh sb="0" eb="1">
      <t>ム</t>
    </rPh>
    <phoneticPr fontId="1"/>
  </si>
  <si>
    <t>常勤</t>
    <phoneticPr fontId="1"/>
  </si>
  <si>
    <t>非常勤</t>
    <phoneticPr fontId="1"/>
  </si>
  <si>
    <t>SIMマニュアルに沿って実施している(独自ルール等を作成している)</t>
  </si>
  <si>
    <t>SIMマニュアルに沿って実施している(独自ルール等は作成していない)</t>
  </si>
  <si>
    <t>SIMマニュアルを参考に実施している(独自ルール等は作成している)</t>
  </si>
  <si>
    <t>SIMマニュアルを参考に実施している(独自ルール等は作成していない)</t>
  </si>
  <si>
    <t>SIMマニュアルは参考にせず、独自にルールを作成して実施している</t>
  </si>
  <si>
    <t>SIMマニュアルは参考にせず、評価票のみを活用し、ルールも特に決めずに実施している</t>
  </si>
  <si>
    <t>←この文章を入力状況に反映させるようにしてください</t>
    <rPh sb="3" eb="5">
      <t>ブンショウ</t>
    </rPh>
    <rPh sb="6" eb="10">
      <t>ニュウリョクジョウキョウ</t>
    </rPh>
    <rPh sb="11" eb="13">
      <t>ハンエイ</t>
    </rPh>
    <phoneticPr fontId="1"/>
  </si>
  <si>
    <t>④その他</t>
    <rPh sb="3" eb="4">
      <t>ホカ</t>
    </rPh>
    <phoneticPr fontId="1"/>
  </si>
  <si>
    <t>③わからない・不明</t>
    <rPh sb="7" eb="9">
      <t>フメイ</t>
    </rPh>
    <phoneticPr fontId="1"/>
  </si>
  <si>
    <t>③必要性を感じておらず、実施していない</t>
    <rPh sb="1" eb="4">
      <t>ヒツヨウセイ</t>
    </rPh>
    <rPh sb="5" eb="6">
      <t>カン</t>
    </rPh>
    <rPh sb="12" eb="14">
      <t>ジッシ</t>
    </rPh>
    <phoneticPr fontId="1"/>
  </si>
  <si>
    <t>②令和６年度の請求実績はない</t>
    <rPh sb="1" eb="3">
      <t>レイワ</t>
    </rPh>
    <rPh sb="4" eb="5">
      <t>ネン</t>
    </rPh>
    <rPh sb="5" eb="6">
      <t>ド</t>
    </rPh>
    <rPh sb="7" eb="9">
      <t>セイキュウ</t>
    </rPh>
    <rPh sb="9" eb="11">
      <t>ジッセキ</t>
    </rPh>
    <phoneticPr fontId="1"/>
  </si>
  <si>
    <t>②必要性を感じているが、実施していない</t>
    <rPh sb="1" eb="4">
      <t>ヒツヨウセイ</t>
    </rPh>
    <rPh sb="5" eb="6">
      <t>カン</t>
    </rPh>
    <rPh sb="12" eb="14">
      <t>ジッシ</t>
    </rPh>
    <phoneticPr fontId="1"/>
  </si>
  <si>
    <t>①令和６年度に請求実績がある</t>
    <rPh sb="1" eb="3">
      <t>レイワ</t>
    </rPh>
    <rPh sb="4" eb="5">
      <t>ネン</t>
    </rPh>
    <rPh sb="5" eb="6">
      <t>ド</t>
    </rPh>
    <rPh sb="7" eb="9">
      <t>セイキュウ</t>
    </rPh>
    <rPh sb="9" eb="11">
      <t>ジッセキ</t>
    </rPh>
    <phoneticPr fontId="1"/>
  </si>
  <si>
    <t>①必要性を感じており、実施している</t>
    <rPh sb="1" eb="4">
      <t>ヒツヨウセイ</t>
    </rPh>
    <rPh sb="5" eb="6">
      <t>カン</t>
    </rPh>
    <rPh sb="11" eb="13">
      <t>ジッシ</t>
    </rPh>
    <phoneticPr fontId="1"/>
  </si>
  <si>
    <t>選択肢 2)</t>
    <rPh sb="0" eb="3">
      <t>センタクシ</t>
    </rPh>
    <phoneticPr fontId="1"/>
  </si>
  <si>
    <t>選択肢 1)</t>
    <rPh sb="0" eb="3">
      <t>センタクシ</t>
    </rPh>
    <phoneticPr fontId="1"/>
  </si>
  <si>
    <t>訪問による訓練・支援について（上記設問で①と回答した場合にご回答ください）</t>
    <rPh sb="0" eb="2">
      <t>ホウモン</t>
    </rPh>
    <rPh sb="5" eb="7">
      <t>クンレン</t>
    </rPh>
    <rPh sb="8" eb="10">
      <t>シエン</t>
    </rPh>
    <rPh sb="15" eb="19">
      <t>ジョウキセツモン</t>
    </rPh>
    <rPh sb="22" eb="24">
      <t>カイトウ</t>
    </rPh>
    <rPh sb="26" eb="28">
      <t>バアイ</t>
    </rPh>
    <rPh sb="30" eb="32">
      <t>カイトウ</t>
    </rPh>
    <phoneticPr fontId="1"/>
  </si>
  <si>
    <t>選択肢　（機能訓練、生活訓練選択肢）</t>
    <rPh sb="0" eb="3">
      <t>センタクシ</t>
    </rPh>
    <rPh sb="5" eb="9">
      <t>キノウクンレン</t>
    </rPh>
    <rPh sb="10" eb="14">
      <t>セイカツクンレン</t>
    </rPh>
    <rPh sb="14" eb="17">
      <t>センタクシ</t>
    </rPh>
    <phoneticPr fontId="1"/>
  </si>
  <si>
    <t>実施事業を確認</t>
    <rPh sb="0" eb="4">
      <t>ジッシジギョウ</t>
    </rPh>
    <rPh sb="5" eb="7">
      <t>カクニン</t>
    </rPh>
    <phoneticPr fontId="1"/>
  </si>
  <si>
    <t>　</t>
    <phoneticPr fontId="1"/>
  </si>
  <si>
    <t>２．実施事業</t>
    <rPh sb="2" eb="4">
      <t>ジッシ</t>
    </rPh>
    <rPh sb="4" eb="6">
      <t>ジギョウ</t>
    </rPh>
    <phoneticPr fontId="1"/>
  </si>
  <si>
    <t>※複数名でご記入いただいた場合は、それぞれの方の回答者プロフィールをご記入ください</t>
    <rPh sb="1" eb="4">
      <t>フクスウメイ</t>
    </rPh>
    <rPh sb="22" eb="23">
      <t>カタ</t>
    </rPh>
    <rPh sb="24" eb="27">
      <t>カイトウシャ</t>
    </rPh>
    <rPh sb="35" eb="37">
      <t>キニュウ</t>
    </rPh>
    <phoneticPr fontId="1"/>
  </si>
  <si>
    <t>⑨その他</t>
    <rPh sb="3" eb="4">
      <t>ホカ</t>
    </rPh>
    <phoneticPr fontId="1"/>
  </si>
  <si>
    <t>⑧公立（国立、自治体立）</t>
    <rPh sb="1" eb="3">
      <t>コウリツ</t>
    </rPh>
    <rPh sb="4" eb="6">
      <t>コクリツ</t>
    </rPh>
    <rPh sb="7" eb="10">
      <t>ジチタイ</t>
    </rPh>
    <rPh sb="10" eb="11">
      <t>リツ</t>
    </rPh>
    <phoneticPr fontId="1"/>
  </si>
  <si>
    <t>⑦営利法人（株式会社・有限会社等）</t>
    <rPh sb="1" eb="3">
      <t>エイリ</t>
    </rPh>
    <rPh sb="3" eb="5">
      <t>ホウジン</t>
    </rPh>
    <rPh sb="6" eb="8">
      <t>カブシキ</t>
    </rPh>
    <rPh sb="8" eb="10">
      <t>カイシャ</t>
    </rPh>
    <rPh sb="11" eb="13">
      <t>ユウゲン</t>
    </rPh>
    <rPh sb="13" eb="15">
      <t>カイシャ</t>
    </rPh>
    <rPh sb="15" eb="16">
      <t>トウ</t>
    </rPh>
    <phoneticPr fontId="1"/>
  </si>
  <si>
    <t>⑥その他</t>
    <rPh sb="3" eb="4">
      <t>ホカ</t>
    </rPh>
    <phoneticPr fontId="1"/>
  </si>
  <si>
    <t>⑥一般法人（社団・財団）</t>
    <rPh sb="1" eb="3">
      <t>イッパン</t>
    </rPh>
    <rPh sb="3" eb="5">
      <t>ホウジン</t>
    </rPh>
    <rPh sb="6" eb="8">
      <t>シャダン</t>
    </rPh>
    <rPh sb="9" eb="11">
      <t>ザイダン</t>
    </rPh>
    <phoneticPr fontId="1"/>
  </si>
  <si>
    <t>⑤考えたことがない</t>
    <rPh sb="1" eb="2">
      <t>カンガ</t>
    </rPh>
    <phoneticPr fontId="1"/>
  </si>
  <si>
    <t>⑤エリアを限定していない</t>
    <rPh sb="5" eb="7">
      <t>ゲンテイ</t>
    </rPh>
    <phoneticPr fontId="1"/>
  </si>
  <si>
    <t>⑤３０Km以上</t>
    <rPh sb="5" eb="7">
      <t>イジョウ</t>
    </rPh>
    <phoneticPr fontId="1"/>
  </si>
  <si>
    <t>⑤２時間以上</t>
    <rPh sb="2" eb="4">
      <t>ジカン</t>
    </rPh>
    <rPh sb="4" eb="6">
      <t>イジョウ</t>
    </rPh>
    <phoneticPr fontId="1"/>
  </si>
  <si>
    <t>⑤その他</t>
    <rPh sb="3" eb="4">
      <t>ホカ</t>
    </rPh>
    <phoneticPr fontId="1"/>
  </si>
  <si>
    <t>⑤公益法人（社団・財団）</t>
    <rPh sb="1" eb="3">
      <t>コウエキ</t>
    </rPh>
    <rPh sb="3" eb="5">
      <t>ホウジン</t>
    </rPh>
    <rPh sb="6" eb="8">
      <t>シャダン</t>
    </rPh>
    <rPh sb="9" eb="11">
      <t>ザイダン</t>
    </rPh>
    <phoneticPr fontId="1"/>
  </si>
  <si>
    <t>④必要ではない</t>
    <rPh sb="1" eb="3">
      <t>ヒツヨウ</t>
    </rPh>
    <phoneticPr fontId="1"/>
  </si>
  <si>
    <t>④事業所の所在地の市区町村内</t>
    <rPh sb="1" eb="4">
      <t>ジギョウショ</t>
    </rPh>
    <rPh sb="5" eb="8">
      <t>ショザイチ</t>
    </rPh>
    <rPh sb="9" eb="11">
      <t>シク</t>
    </rPh>
    <rPh sb="11" eb="13">
      <t>チョウソン</t>
    </rPh>
    <rPh sb="13" eb="14">
      <t>ナイ</t>
    </rPh>
    <phoneticPr fontId="1"/>
  </si>
  <si>
    <t>④２０Km以上３０Km未満</t>
    <rPh sb="5" eb="7">
      <t>イジョウ</t>
    </rPh>
    <rPh sb="11" eb="13">
      <t>ミマン</t>
    </rPh>
    <phoneticPr fontId="1"/>
  </si>
  <si>
    <t>④１時間半以上２時間未満</t>
    <rPh sb="2" eb="4">
      <t>ジカン</t>
    </rPh>
    <rPh sb="4" eb="5">
      <t>ハン</t>
    </rPh>
    <rPh sb="5" eb="7">
      <t>イジョウ</t>
    </rPh>
    <rPh sb="8" eb="10">
      <t>ジカン</t>
    </rPh>
    <rPh sb="10" eb="12">
      <t>ミマン</t>
    </rPh>
    <phoneticPr fontId="1"/>
  </si>
  <si>
    <t>④実施していない</t>
    <rPh sb="1" eb="3">
      <t>ジッシ</t>
    </rPh>
    <phoneticPr fontId="1"/>
  </si>
  <si>
    <t>④医療法人</t>
    <rPh sb="1" eb="3">
      <t>イリョウ</t>
    </rPh>
    <rPh sb="3" eb="5">
      <t>ホウジン</t>
    </rPh>
    <phoneticPr fontId="1"/>
  </si>
  <si>
    <t>③あまり必要ではない</t>
    <rPh sb="4" eb="6">
      <t>ヒツヨウ</t>
    </rPh>
    <phoneticPr fontId="1"/>
  </si>
  <si>
    <t>③事業所の所在市区町村および近隣市区町村</t>
    <rPh sb="1" eb="4">
      <t>ジギョウショ</t>
    </rPh>
    <rPh sb="5" eb="7">
      <t>ショザイ</t>
    </rPh>
    <rPh sb="7" eb="11">
      <t>シクチョウソン</t>
    </rPh>
    <rPh sb="14" eb="16">
      <t>キンリン</t>
    </rPh>
    <rPh sb="16" eb="18">
      <t>シク</t>
    </rPh>
    <rPh sb="18" eb="20">
      <t>チョウソン</t>
    </rPh>
    <phoneticPr fontId="1"/>
  </si>
  <si>
    <t>③１０Km以上２０Km未満</t>
    <rPh sb="5" eb="7">
      <t>イジョウ</t>
    </rPh>
    <rPh sb="11" eb="13">
      <t>ミマン</t>
    </rPh>
    <phoneticPr fontId="1"/>
  </si>
  <si>
    <t>③１時間以上１時間半未満</t>
    <rPh sb="2" eb="4">
      <t>ジカン</t>
    </rPh>
    <rPh sb="4" eb="6">
      <t>イジョウ</t>
    </rPh>
    <rPh sb="7" eb="9">
      <t>ジカン</t>
    </rPh>
    <rPh sb="9" eb="10">
      <t>ハン</t>
    </rPh>
    <rPh sb="10" eb="12">
      <t>ミマン</t>
    </rPh>
    <phoneticPr fontId="1"/>
  </si>
  <si>
    <t>③一部の評価項目について実施している</t>
    <rPh sb="1" eb="3">
      <t>イチブ</t>
    </rPh>
    <rPh sb="4" eb="6">
      <t>ヒョウカ</t>
    </rPh>
    <rPh sb="6" eb="8">
      <t>コウモク</t>
    </rPh>
    <rPh sb="12" eb="14">
      <t>ジッシ</t>
    </rPh>
    <phoneticPr fontId="1"/>
  </si>
  <si>
    <t>③特定非営利活動（NPO）法人</t>
    <rPh sb="1" eb="3">
      <t>トクテイ</t>
    </rPh>
    <rPh sb="3" eb="6">
      <t>ヒエイリ</t>
    </rPh>
    <rPh sb="6" eb="8">
      <t>カツドウ</t>
    </rPh>
    <rPh sb="13" eb="15">
      <t>ホウジン</t>
    </rPh>
    <phoneticPr fontId="1"/>
  </si>
  <si>
    <t>②人によっては必要である</t>
    <rPh sb="1" eb="2">
      <t>ヒト</t>
    </rPh>
    <rPh sb="7" eb="9">
      <t>ヒツヨウ</t>
    </rPh>
    <phoneticPr fontId="1"/>
  </si>
  <si>
    <t>②事業所の所在地の都道府県内</t>
    <rPh sb="1" eb="4">
      <t>ジギョウショ</t>
    </rPh>
    <rPh sb="5" eb="8">
      <t>ショザイチ</t>
    </rPh>
    <rPh sb="9" eb="13">
      <t>トドウフケン</t>
    </rPh>
    <rPh sb="13" eb="14">
      <t>ナイ</t>
    </rPh>
    <phoneticPr fontId="1"/>
  </si>
  <si>
    <t>②５Km以上１０Km未満</t>
    <rPh sb="4" eb="6">
      <t>イジョウ</t>
    </rPh>
    <rPh sb="10" eb="12">
      <t>ミマン</t>
    </rPh>
    <phoneticPr fontId="1"/>
  </si>
  <si>
    <t>②３０分以上１時間未満</t>
    <rPh sb="3" eb="4">
      <t>ブン</t>
    </rPh>
    <rPh sb="4" eb="6">
      <t>イジョウ</t>
    </rPh>
    <rPh sb="7" eb="9">
      <t>ジカン</t>
    </rPh>
    <rPh sb="9" eb="11">
      <t>ミマン</t>
    </rPh>
    <phoneticPr fontId="1"/>
  </si>
  <si>
    <t>②一部の利用者にのみ実施している</t>
    <rPh sb="1" eb="3">
      <t>イチブ</t>
    </rPh>
    <rPh sb="4" eb="7">
      <t>リヨウシャ</t>
    </rPh>
    <rPh sb="10" eb="12">
      <t>ジッシ</t>
    </rPh>
    <phoneticPr fontId="1"/>
  </si>
  <si>
    <t>×</t>
    <phoneticPr fontId="1"/>
  </si>
  <si>
    <t>②社会福祉協議会</t>
    <rPh sb="1" eb="5">
      <t>シャカイフクシ</t>
    </rPh>
    <rPh sb="5" eb="8">
      <t>キョウギカイ</t>
    </rPh>
    <phoneticPr fontId="1"/>
  </si>
  <si>
    <t>①必要である</t>
    <rPh sb="1" eb="3">
      <t>ヒツヨウ</t>
    </rPh>
    <phoneticPr fontId="1"/>
  </si>
  <si>
    <t>①事業所の所在都道府県及び近隣都道府県</t>
    <rPh sb="1" eb="4">
      <t>ジギョウショ</t>
    </rPh>
    <rPh sb="5" eb="7">
      <t>ショザイ</t>
    </rPh>
    <rPh sb="7" eb="11">
      <t>トドウフケン</t>
    </rPh>
    <rPh sb="11" eb="12">
      <t>オヨ</t>
    </rPh>
    <rPh sb="13" eb="15">
      <t>キンリン</t>
    </rPh>
    <rPh sb="15" eb="19">
      <t>トドウフケン</t>
    </rPh>
    <phoneticPr fontId="1"/>
  </si>
  <si>
    <t>①５Km未満</t>
    <rPh sb="4" eb="6">
      <t>ミマン</t>
    </rPh>
    <phoneticPr fontId="1"/>
  </si>
  <si>
    <t>①３０分未満</t>
    <rPh sb="3" eb="4">
      <t>フン</t>
    </rPh>
    <rPh sb="4" eb="6">
      <t>ミマン</t>
    </rPh>
    <phoneticPr fontId="1"/>
  </si>
  <si>
    <t>①概ねすべての利用者に実施している</t>
    <rPh sb="1" eb="2">
      <t>オオム</t>
    </rPh>
    <rPh sb="7" eb="10">
      <t>リヨウシャ</t>
    </rPh>
    <rPh sb="11" eb="13">
      <t>ジッシ</t>
    </rPh>
    <phoneticPr fontId="1"/>
  </si>
  <si>
    <t>①社会福祉法人（社協以外）</t>
    <rPh sb="1" eb="5">
      <t>シャカイフクシ</t>
    </rPh>
    <rPh sb="5" eb="7">
      <t>ホウジン</t>
    </rPh>
    <rPh sb="8" eb="9">
      <t>シャ</t>
    </rPh>
    <rPh sb="9" eb="10">
      <t>キョウ</t>
    </rPh>
    <rPh sb="10" eb="12">
      <t>イガイ</t>
    </rPh>
    <phoneticPr fontId="1"/>
  </si>
  <si>
    <t>必要性</t>
    <rPh sb="0" eb="3">
      <t>ヒツヨウセイ</t>
    </rPh>
    <phoneticPr fontId="1"/>
  </si>
  <si>
    <t>訪問エリア</t>
    <rPh sb="0" eb="2">
      <t>ホウモン</t>
    </rPh>
    <phoneticPr fontId="1"/>
  </si>
  <si>
    <t>距離</t>
    <rPh sb="0" eb="2">
      <t>キョリ</t>
    </rPh>
    <phoneticPr fontId="1"/>
  </si>
  <si>
    <t>時間</t>
    <rPh sb="0" eb="2">
      <t>ジカン</t>
    </rPh>
    <phoneticPr fontId="1"/>
  </si>
  <si>
    <t>SIMの実施状況</t>
    <rPh sb="4" eb="6">
      <t>ジッシ</t>
    </rPh>
    <rPh sb="6" eb="8">
      <t>ジョウキョウ</t>
    </rPh>
    <phoneticPr fontId="1"/>
  </si>
  <si>
    <t>サービス</t>
    <phoneticPr fontId="1"/>
  </si>
  <si>
    <t>法人種別</t>
    <rPh sb="0" eb="2">
      <t>ホウジン</t>
    </rPh>
    <rPh sb="2" eb="4">
      <t>シュベツ</t>
    </rPh>
    <phoneticPr fontId="1"/>
  </si>
  <si>
    <t>令和６年度の実績</t>
    <rPh sb="0" eb="2">
      <t>レイワ</t>
    </rPh>
    <rPh sb="3" eb="4">
      <t>ネン</t>
    </rPh>
    <rPh sb="4" eb="5">
      <t>ド</t>
    </rPh>
    <rPh sb="6" eb="8">
      <t>ジッセキ</t>
    </rPh>
    <phoneticPr fontId="1"/>
  </si>
  <si>
    <t>訪問支援について</t>
    <rPh sb="0" eb="2">
      <t>ホウモン</t>
    </rPh>
    <rPh sb="2" eb="4">
      <t>シエン</t>
    </rPh>
    <phoneticPr fontId="1"/>
  </si>
  <si>
    <t>引き続き別紙事例調査にご協力をよろしくお願いいたします。</t>
    <rPh sb="0" eb="1">
      <t>ヒ</t>
    </rPh>
    <rPh sb="2" eb="3">
      <t>ツヅ</t>
    </rPh>
    <rPh sb="4" eb="6">
      <t>ベッシ</t>
    </rPh>
    <rPh sb="6" eb="8">
      <t>ジレイ</t>
    </rPh>
    <rPh sb="8" eb="10">
      <t>チョウサ</t>
    </rPh>
    <rPh sb="12" eb="14">
      <t>キョウリョク</t>
    </rPh>
    <rPh sb="20" eb="21">
      <t>ネガ</t>
    </rPh>
    <phoneticPr fontId="1"/>
  </si>
  <si>
    <t>ご回答をありがとうございました。</t>
    <rPh sb="1" eb="3">
      <t>カイトウ</t>
    </rPh>
    <phoneticPr fontId="1"/>
  </si>
  <si>
    <t>２）移動距離（片道）</t>
    <rPh sb="2" eb="4">
      <t>イドウ</t>
    </rPh>
    <rPh sb="4" eb="6">
      <t>キョリ</t>
    </rPh>
    <rPh sb="7" eb="9">
      <t>カタミチ</t>
    </rPh>
    <phoneticPr fontId="1"/>
  </si>
  <si>
    <t>１）移動時間（片道）</t>
    <rPh sb="2" eb="4">
      <t>イドウ</t>
    </rPh>
    <rPh sb="4" eb="6">
      <t>ジカン</t>
    </rPh>
    <rPh sb="7" eb="9">
      <t>カタミチ</t>
    </rPh>
    <phoneticPr fontId="1"/>
  </si>
  <si>
    <t>Km</t>
    <phoneticPr fontId="1"/>
  </si>
  <si>
    <t>⑤最も遠かった移動距離（片道）</t>
    <rPh sb="1" eb="2">
      <t>モット</t>
    </rPh>
    <rPh sb="3" eb="4">
      <t>トオ</t>
    </rPh>
    <rPh sb="7" eb="9">
      <t>イドウ</t>
    </rPh>
    <rPh sb="9" eb="11">
      <t>キョリ</t>
    </rPh>
    <rPh sb="12" eb="14">
      <t>カタミチ</t>
    </rPh>
    <phoneticPr fontId="1"/>
  </si>
  <si>
    <t>④最もかかった移動時間（片道）</t>
    <rPh sb="1" eb="2">
      <t>モット</t>
    </rPh>
    <rPh sb="7" eb="9">
      <t>イドウ</t>
    </rPh>
    <rPh sb="9" eb="11">
      <t>ジカン</t>
    </rPh>
    <rPh sb="12" eb="14">
      <t>カタミチ</t>
    </rPh>
    <phoneticPr fontId="1"/>
  </si>
  <si>
    <t>③のべ訓練・支援時間数</t>
    <rPh sb="3" eb="5">
      <t>クンレン</t>
    </rPh>
    <rPh sb="6" eb="8">
      <t>シエン</t>
    </rPh>
    <rPh sb="8" eb="11">
      <t>ジカンスウ</t>
    </rPh>
    <phoneticPr fontId="1"/>
  </si>
  <si>
    <t>回</t>
    <rPh sb="0" eb="1">
      <t>カイ</t>
    </rPh>
    <phoneticPr fontId="1"/>
  </si>
  <si>
    <t>②のべ訓練・支援回数</t>
    <rPh sb="3" eb="5">
      <t>クンレン</t>
    </rPh>
    <rPh sb="6" eb="8">
      <t>シエン</t>
    </rPh>
    <rPh sb="8" eb="10">
      <t>カイスウ</t>
    </rPh>
    <phoneticPr fontId="1"/>
  </si>
  <si>
    <t>①実利用者数</t>
    <rPh sb="1" eb="2">
      <t>ジツ</t>
    </rPh>
    <rPh sb="2" eb="5">
      <t>リヨウシャ</t>
    </rPh>
    <rPh sb="5" eb="6">
      <t>スウ</t>
    </rPh>
    <phoneticPr fontId="1"/>
  </si>
  <si>
    <t>（２－４）令和６年度の訪問訓練・支援の実績について、数字でご記入ください。③～⑤については、少数第一位までの数字でお答えください。</t>
    <rPh sb="5" eb="7">
      <t>レイワ</t>
    </rPh>
    <rPh sb="8" eb="10">
      <t>ネンド</t>
    </rPh>
    <rPh sb="11" eb="13">
      <t>ホウモン</t>
    </rPh>
    <rPh sb="13" eb="15">
      <t>クンレン</t>
    </rPh>
    <rPh sb="16" eb="18">
      <t>シエン</t>
    </rPh>
    <rPh sb="19" eb="21">
      <t>ジッセキ</t>
    </rPh>
    <rPh sb="26" eb="28">
      <t>スウジ</t>
    </rPh>
    <rPh sb="30" eb="32">
      <t>キニュウ</t>
    </rPh>
    <phoneticPr fontId="1"/>
  </si>
  <si>
    <t>利用者数</t>
    <rPh sb="0" eb="3">
      <t>リヨウシャ</t>
    </rPh>
    <rPh sb="3" eb="4">
      <t>スウ</t>
    </rPh>
    <phoneticPr fontId="1"/>
  </si>
  <si>
    <t>その他</t>
    <rPh sb="2" eb="3">
      <t>ホカ</t>
    </rPh>
    <phoneticPr fontId="1"/>
  </si>
  <si>
    <t>高次脳機能</t>
    <rPh sb="0" eb="2">
      <t>コウジ</t>
    </rPh>
    <rPh sb="2" eb="3">
      <t>ノウ</t>
    </rPh>
    <rPh sb="3" eb="5">
      <t>キノウ</t>
    </rPh>
    <phoneticPr fontId="1"/>
  </si>
  <si>
    <t>精神</t>
    <rPh sb="0" eb="2">
      <t>セイシン</t>
    </rPh>
    <phoneticPr fontId="1"/>
  </si>
  <si>
    <t>発達</t>
    <rPh sb="0" eb="2">
      <t>ハッタツ</t>
    </rPh>
    <phoneticPr fontId="1"/>
  </si>
  <si>
    <t>知的</t>
    <rPh sb="0" eb="2">
      <t>チテキ</t>
    </rPh>
    <phoneticPr fontId="1"/>
  </si>
  <si>
    <t>内部障害</t>
    <rPh sb="0" eb="2">
      <t>ナイブ</t>
    </rPh>
    <rPh sb="2" eb="4">
      <t>ショウガイ</t>
    </rPh>
    <phoneticPr fontId="1"/>
  </si>
  <si>
    <t>肢体不自由</t>
    <rPh sb="0" eb="2">
      <t>シタイ</t>
    </rPh>
    <rPh sb="2" eb="5">
      <t>フジユウ</t>
    </rPh>
    <phoneticPr fontId="1"/>
  </si>
  <si>
    <t>音声・言語機能</t>
    <rPh sb="0" eb="2">
      <t>オンセイ</t>
    </rPh>
    <rPh sb="3" eb="5">
      <t>ゲンゴ</t>
    </rPh>
    <rPh sb="5" eb="7">
      <t>キノウ</t>
    </rPh>
    <phoneticPr fontId="1"/>
  </si>
  <si>
    <t>聴覚</t>
    <rPh sb="0" eb="2">
      <t>チョウカク</t>
    </rPh>
    <phoneticPr fontId="1"/>
  </si>
  <si>
    <t>視覚</t>
    <rPh sb="0" eb="2">
      <t>シカク</t>
    </rPh>
    <phoneticPr fontId="1"/>
  </si>
  <si>
    <t>（２－３）上記の実利用者（A)の主たる障害の内訳についてご回答ください（各利用者につき１つのみ選択）。</t>
    <rPh sb="5" eb="7">
      <t>ジョウキ</t>
    </rPh>
    <rPh sb="8" eb="9">
      <t>ジツ</t>
    </rPh>
    <rPh sb="9" eb="12">
      <t>リヨウシャ</t>
    </rPh>
    <rPh sb="16" eb="17">
      <t>シュ</t>
    </rPh>
    <rPh sb="19" eb="21">
      <t>ショウガイ</t>
    </rPh>
    <rPh sb="22" eb="24">
      <t>ウチワケ</t>
    </rPh>
    <rPh sb="29" eb="31">
      <t>カイトウ</t>
    </rPh>
    <rPh sb="36" eb="37">
      <t>カク</t>
    </rPh>
    <rPh sb="37" eb="40">
      <t>リヨウシャ</t>
    </rPh>
    <rPh sb="47" eb="49">
      <t>センタク</t>
    </rPh>
    <phoneticPr fontId="1"/>
  </si>
  <si>
    <t>④(B)の平均利用
期間（月）</t>
    <rPh sb="5" eb="7">
      <t>ヘイキン</t>
    </rPh>
    <rPh sb="7" eb="9">
      <t>リヨウ</t>
    </rPh>
    <rPh sb="10" eb="12">
      <t>キカン</t>
    </rPh>
    <rPh sb="13" eb="14">
      <t>ツキ</t>
    </rPh>
    <phoneticPr fontId="1"/>
  </si>
  <si>
    <t>③利用終了者数(B)</t>
    <rPh sb="1" eb="3">
      <t>リヨウ</t>
    </rPh>
    <rPh sb="3" eb="6">
      <t>シュウリョウシャ</t>
    </rPh>
    <rPh sb="6" eb="7">
      <t>スウ</t>
    </rPh>
    <phoneticPr fontId="1"/>
  </si>
  <si>
    <t>②(A)のうち
訪問支援実施者数</t>
    <rPh sb="8" eb="10">
      <t>ホウモン</t>
    </rPh>
    <rPh sb="10" eb="12">
      <t>シエン</t>
    </rPh>
    <rPh sb="12" eb="16">
      <t>ジッシシャスウ</t>
    </rPh>
    <phoneticPr fontId="1"/>
  </si>
  <si>
    <t>①実利用者数（A）</t>
    <rPh sb="1" eb="2">
      <t>ジツ</t>
    </rPh>
    <rPh sb="2" eb="5">
      <t>リヨウシャ</t>
    </rPh>
    <rPh sb="5" eb="6">
      <t>スウ</t>
    </rPh>
    <phoneticPr fontId="1"/>
  </si>
  <si>
    <t>（２－２）利用実績について、令和６年度の実績でご回答ください。平均利用期間は少数第一位までの数字でご回答ください。</t>
    <rPh sb="5" eb="7">
      <t>リヨウ</t>
    </rPh>
    <rPh sb="7" eb="9">
      <t>ジッセキ</t>
    </rPh>
    <rPh sb="14" eb="16">
      <t>レイワ</t>
    </rPh>
    <rPh sb="17" eb="19">
      <t>ネンド</t>
    </rPh>
    <rPh sb="20" eb="22">
      <t>ジッセキ</t>
    </rPh>
    <rPh sb="24" eb="26">
      <t>カイトウ</t>
    </rPh>
    <phoneticPr fontId="1"/>
  </si>
  <si>
    <t>⑧（内　ピアスタッフ）</t>
    <rPh sb="2" eb="3">
      <t>ウチ</t>
    </rPh>
    <phoneticPr fontId="1"/>
  </si>
  <si>
    <t>⑦（内　歩行訓練士）</t>
    <rPh sb="2" eb="3">
      <t>ウチ</t>
    </rPh>
    <rPh sb="4" eb="6">
      <t>ホコウ</t>
    </rPh>
    <rPh sb="6" eb="9">
      <t>クンレンシ</t>
    </rPh>
    <phoneticPr fontId="1"/>
  </si>
  <si>
    <t>⑥（内　介護福祉士）</t>
    <rPh sb="2" eb="3">
      <t>ウチ</t>
    </rPh>
    <rPh sb="4" eb="6">
      <t>カイゴ</t>
    </rPh>
    <rPh sb="6" eb="9">
      <t>フクシシ</t>
    </rPh>
    <phoneticPr fontId="1"/>
  </si>
  <si>
    <t>⑤（内　精神保健福祉士）</t>
    <rPh sb="2" eb="3">
      <t>ウチ</t>
    </rPh>
    <rPh sb="4" eb="6">
      <t>セイシン</t>
    </rPh>
    <rPh sb="6" eb="8">
      <t>ホケン</t>
    </rPh>
    <rPh sb="8" eb="11">
      <t>フクシシ</t>
    </rPh>
    <phoneticPr fontId="1"/>
  </si>
  <si>
    <t>④（内　社会福祉士）</t>
    <rPh sb="2" eb="3">
      <t>ウチ</t>
    </rPh>
    <rPh sb="4" eb="6">
      <t>シャカイ</t>
    </rPh>
    <rPh sb="6" eb="9">
      <t>フクシシ</t>
    </rPh>
    <phoneticPr fontId="1"/>
  </si>
  <si>
    <t>③生活支援員</t>
    <rPh sb="1" eb="3">
      <t>セイカツ</t>
    </rPh>
    <rPh sb="3" eb="6">
      <t>シエンイン</t>
    </rPh>
    <phoneticPr fontId="1"/>
  </si>
  <si>
    <t>②サービス管理責任者</t>
    <rPh sb="5" eb="7">
      <t>カンリ</t>
    </rPh>
    <rPh sb="7" eb="10">
      <t>セキニンシャ</t>
    </rPh>
    <phoneticPr fontId="1"/>
  </si>
  <si>
    <t>①管理者</t>
    <rPh sb="1" eb="4">
      <t>カンリシャ</t>
    </rPh>
    <phoneticPr fontId="1"/>
  </si>
  <si>
    <t>実人数（人）</t>
    <rPh sb="0" eb="1">
      <t>ジツ</t>
    </rPh>
    <rPh sb="1" eb="3">
      <t>ニンズウ</t>
    </rPh>
    <rPh sb="4" eb="5">
      <t>ニン</t>
    </rPh>
    <phoneticPr fontId="1"/>
  </si>
  <si>
    <t>常勤換算（人）</t>
    <rPh sb="0" eb="2">
      <t>ジョウキン</t>
    </rPh>
    <rPh sb="2" eb="4">
      <t>カンサン</t>
    </rPh>
    <rPh sb="5" eb="6">
      <t>ニン</t>
    </rPh>
    <phoneticPr fontId="1"/>
  </si>
  <si>
    <t>職　種</t>
    <rPh sb="0" eb="1">
      <t>ショク</t>
    </rPh>
    <rPh sb="2" eb="3">
      <t>シュ</t>
    </rPh>
    <phoneticPr fontId="1"/>
  </si>
  <si>
    <t>（２－１）職員配置について、ご記入ください。</t>
    <rPh sb="5" eb="7">
      <t>ショクイン</t>
    </rPh>
    <rPh sb="7" eb="9">
      <t>ハイチ</t>
    </rPh>
    <rPh sb="15" eb="17">
      <t>キニュウ</t>
    </rPh>
    <phoneticPr fontId="1"/>
  </si>
  <si>
    <t>【生活訓練】</t>
    <rPh sb="1" eb="3">
      <t>セイカツ</t>
    </rPh>
    <rPh sb="3" eb="5">
      <t>クンレン</t>
    </rPh>
    <phoneticPr fontId="1"/>
  </si>
  <si>
    <t>（１－４）令和６年度の訪問訓練・支援の実績について、数字でご記入ください。③～⑤については、少数第一位までの数字でお答えください。</t>
    <rPh sb="5" eb="7">
      <t>レイワ</t>
    </rPh>
    <rPh sb="8" eb="10">
      <t>ネンド</t>
    </rPh>
    <rPh sb="11" eb="13">
      <t>ホウモン</t>
    </rPh>
    <rPh sb="13" eb="15">
      <t>クンレン</t>
    </rPh>
    <rPh sb="16" eb="18">
      <t>シエン</t>
    </rPh>
    <rPh sb="19" eb="21">
      <t>ジッセキ</t>
    </rPh>
    <rPh sb="26" eb="28">
      <t>スウジ</t>
    </rPh>
    <rPh sb="30" eb="32">
      <t>キニュウ</t>
    </rPh>
    <rPh sb="46" eb="48">
      <t>ショウスウ</t>
    </rPh>
    <rPh sb="48" eb="49">
      <t>ダイ</t>
    </rPh>
    <rPh sb="49" eb="50">
      <t>イチ</t>
    </rPh>
    <rPh sb="50" eb="51">
      <t>イ</t>
    </rPh>
    <rPh sb="54" eb="56">
      <t>スウジ</t>
    </rPh>
    <rPh sb="58" eb="59">
      <t>コタ</t>
    </rPh>
    <phoneticPr fontId="1"/>
  </si>
  <si>
    <t>（１－３）上記の実利用者数（A）の主たる障害の内訳についてご回答ください（各利用者につき１つのみ選択）。</t>
    <rPh sb="5" eb="7">
      <t>ジョウキ</t>
    </rPh>
    <rPh sb="8" eb="9">
      <t>ジツ</t>
    </rPh>
    <rPh sb="9" eb="12">
      <t>リヨウシャ</t>
    </rPh>
    <rPh sb="12" eb="13">
      <t>スウ</t>
    </rPh>
    <rPh sb="17" eb="18">
      <t>シュ</t>
    </rPh>
    <rPh sb="20" eb="22">
      <t>ショウガイ</t>
    </rPh>
    <rPh sb="23" eb="25">
      <t>ウチワケ</t>
    </rPh>
    <rPh sb="30" eb="32">
      <t>カイトウ</t>
    </rPh>
    <rPh sb="37" eb="38">
      <t>カク</t>
    </rPh>
    <rPh sb="38" eb="41">
      <t>リヨウシャ</t>
    </rPh>
    <rPh sb="48" eb="50">
      <t>センタク</t>
    </rPh>
    <phoneticPr fontId="1"/>
  </si>
  <si>
    <t>(B)の平均利用
期間（月）</t>
    <rPh sb="4" eb="6">
      <t>ヘイキン</t>
    </rPh>
    <rPh sb="6" eb="8">
      <t>リヨウ</t>
    </rPh>
    <rPh sb="9" eb="11">
      <t>キカン</t>
    </rPh>
    <rPh sb="12" eb="13">
      <t>ツキ</t>
    </rPh>
    <phoneticPr fontId="1"/>
  </si>
  <si>
    <t>利用終了者数(B)</t>
    <rPh sb="0" eb="2">
      <t>リヨウ</t>
    </rPh>
    <rPh sb="2" eb="5">
      <t>シュウリョウシャ</t>
    </rPh>
    <rPh sb="5" eb="6">
      <t>スウ</t>
    </rPh>
    <phoneticPr fontId="1"/>
  </si>
  <si>
    <t>(A)のうち
訪問支援実施者数</t>
    <rPh sb="7" eb="9">
      <t>ホウモン</t>
    </rPh>
    <rPh sb="9" eb="11">
      <t>シエン</t>
    </rPh>
    <rPh sb="11" eb="15">
      <t>ジッシシャスウ</t>
    </rPh>
    <phoneticPr fontId="1"/>
  </si>
  <si>
    <t>実利用者数（A）</t>
    <rPh sb="0" eb="1">
      <t>ジツ</t>
    </rPh>
    <rPh sb="1" eb="4">
      <t>リヨウシャ</t>
    </rPh>
    <rPh sb="4" eb="5">
      <t>スウ</t>
    </rPh>
    <phoneticPr fontId="1"/>
  </si>
  <si>
    <t>（１－２）利用実績について、令和６年度の実績でご回答ください。平均利用期間は少数第一位までの数字でご回答ください。</t>
    <rPh sb="5" eb="7">
      <t>リヨウ</t>
    </rPh>
    <rPh sb="7" eb="9">
      <t>ジッセキ</t>
    </rPh>
    <rPh sb="14" eb="16">
      <t>レイワ</t>
    </rPh>
    <rPh sb="17" eb="19">
      <t>ネンド</t>
    </rPh>
    <rPh sb="20" eb="22">
      <t>ジッセキ</t>
    </rPh>
    <rPh sb="24" eb="26">
      <t>カイトウ</t>
    </rPh>
    <rPh sb="31" eb="33">
      <t>ヘイキン</t>
    </rPh>
    <rPh sb="33" eb="35">
      <t>リヨウ</t>
    </rPh>
    <rPh sb="35" eb="37">
      <t>キカン</t>
    </rPh>
    <rPh sb="38" eb="40">
      <t>ショウスウ</t>
    </rPh>
    <rPh sb="40" eb="41">
      <t>ダイ</t>
    </rPh>
    <rPh sb="41" eb="43">
      <t>イチイ</t>
    </rPh>
    <rPh sb="46" eb="48">
      <t>スウジ</t>
    </rPh>
    <rPh sb="50" eb="52">
      <t>カイトウ</t>
    </rPh>
    <phoneticPr fontId="1"/>
  </si>
  <si>
    <t>⑰その他</t>
    <rPh sb="3" eb="4">
      <t>ホカ</t>
    </rPh>
    <phoneticPr fontId="1"/>
  </si>
  <si>
    <t>⑯管理栄養士</t>
    <rPh sb="1" eb="3">
      <t>カンリ</t>
    </rPh>
    <rPh sb="3" eb="6">
      <t>エイヨウシ</t>
    </rPh>
    <phoneticPr fontId="1"/>
  </si>
  <si>
    <t>⑮公認心理師</t>
    <rPh sb="1" eb="6">
      <t>コウニンシンリシ</t>
    </rPh>
    <phoneticPr fontId="1"/>
  </si>
  <si>
    <t>⑭言語聴覚士</t>
    <rPh sb="1" eb="3">
      <t>ゲンゴ</t>
    </rPh>
    <rPh sb="3" eb="6">
      <t>チョウカクシ</t>
    </rPh>
    <phoneticPr fontId="1"/>
  </si>
  <si>
    <t>⑬機能訓練指導員</t>
    <rPh sb="1" eb="3">
      <t>キノウ</t>
    </rPh>
    <rPh sb="3" eb="5">
      <t>クンレン</t>
    </rPh>
    <rPh sb="5" eb="8">
      <t>シドウイン</t>
    </rPh>
    <phoneticPr fontId="1"/>
  </si>
  <si>
    <t>⑫作業療法士</t>
    <rPh sb="1" eb="3">
      <t>サギョウ</t>
    </rPh>
    <rPh sb="3" eb="6">
      <t>リョウホウシ</t>
    </rPh>
    <phoneticPr fontId="1"/>
  </si>
  <si>
    <t>⑪理学療法士</t>
    <rPh sb="1" eb="3">
      <t>リガク</t>
    </rPh>
    <rPh sb="3" eb="6">
      <t>リョウホウシ</t>
    </rPh>
    <phoneticPr fontId="1"/>
  </si>
  <si>
    <t>⑩看護師</t>
    <rPh sb="1" eb="4">
      <t>カンゴシ</t>
    </rPh>
    <phoneticPr fontId="1"/>
  </si>
  <si>
    <t>⑨医師</t>
    <rPh sb="1" eb="3">
      <t>イシ</t>
    </rPh>
    <phoneticPr fontId="1"/>
  </si>
  <si>
    <t>（１－１）職員配置について、下表にご記入ください。常勤換算の職員数は少数第一位までの数字でご記入ください。</t>
    <rPh sb="5" eb="7">
      <t>ショクイン</t>
    </rPh>
    <rPh sb="7" eb="9">
      <t>ハイチ</t>
    </rPh>
    <rPh sb="14" eb="16">
      <t>カヒョウ</t>
    </rPh>
    <rPh sb="18" eb="20">
      <t>キニュウ</t>
    </rPh>
    <rPh sb="25" eb="27">
      <t>ジョウキン</t>
    </rPh>
    <rPh sb="27" eb="29">
      <t>カンサン</t>
    </rPh>
    <rPh sb="30" eb="32">
      <t>ショクイン</t>
    </rPh>
    <rPh sb="32" eb="33">
      <t>スウ</t>
    </rPh>
    <rPh sb="34" eb="36">
      <t>ショウスウ</t>
    </rPh>
    <rPh sb="36" eb="38">
      <t>ダイイチ</t>
    </rPh>
    <rPh sb="38" eb="39">
      <t>イ</t>
    </rPh>
    <rPh sb="42" eb="44">
      <t>スウジ</t>
    </rPh>
    <rPh sb="46" eb="48">
      <t>キニュウ</t>
    </rPh>
    <phoneticPr fontId="1"/>
  </si>
  <si>
    <t>【機能訓練】</t>
    <rPh sb="1" eb="3">
      <t>キノウ</t>
    </rPh>
    <rPh sb="3" eb="5">
      <t>クンレン</t>
    </rPh>
    <phoneticPr fontId="1"/>
  </si>
  <si>
    <t>機能訓練実施事業所の場合は（１－１）～（１－５）を、生活訓練実施事業所の場合は（２－１）～（２－５）を、両方実施している場合はすべてご記入ください。</t>
    <rPh sb="0" eb="2">
      <t>キノウ</t>
    </rPh>
    <rPh sb="2" eb="4">
      <t>クンレン</t>
    </rPh>
    <rPh sb="4" eb="6">
      <t>ジッシ</t>
    </rPh>
    <rPh sb="6" eb="9">
      <t>ジギョウショ</t>
    </rPh>
    <rPh sb="10" eb="12">
      <t>バアイ</t>
    </rPh>
    <rPh sb="26" eb="30">
      <t>セイカツクンレン</t>
    </rPh>
    <rPh sb="30" eb="32">
      <t>ジッシ</t>
    </rPh>
    <rPh sb="32" eb="35">
      <t>ジギョウショ</t>
    </rPh>
    <rPh sb="36" eb="38">
      <t>バアイ</t>
    </rPh>
    <rPh sb="52" eb="54">
      <t>リョウホウ</t>
    </rPh>
    <rPh sb="54" eb="56">
      <t>ジッシ</t>
    </rPh>
    <rPh sb="60" eb="62">
      <t>バアイ</t>
    </rPh>
    <rPh sb="67" eb="69">
      <t>キニュウ</t>
    </rPh>
    <phoneticPr fontId="1"/>
  </si>
  <si>
    <t>３．実施事業に関する情報について</t>
    <rPh sb="2" eb="4">
      <t>ジッシ</t>
    </rPh>
    <rPh sb="4" eb="6">
      <t>ジギョウ</t>
    </rPh>
    <rPh sb="7" eb="8">
      <t>カン</t>
    </rPh>
    <rPh sb="10" eb="12">
      <t>ジョウホウ</t>
    </rPh>
    <phoneticPr fontId="1"/>
  </si>
  <si>
    <t>令和６年度に訪問による訓練・支援の国保連への請求実績がある場合は引き続きご回答ください。</t>
    <rPh sb="0" eb="2">
      <t>レイワ</t>
    </rPh>
    <rPh sb="3" eb="4">
      <t>ネン</t>
    </rPh>
    <rPh sb="4" eb="5">
      <t>ド</t>
    </rPh>
    <rPh sb="6" eb="8">
      <t>ホウモン</t>
    </rPh>
    <rPh sb="11" eb="13">
      <t>クンレン</t>
    </rPh>
    <rPh sb="14" eb="16">
      <t>シエン</t>
    </rPh>
    <rPh sb="17" eb="19">
      <t>コクホ</t>
    </rPh>
    <rPh sb="19" eb="20">
      <t>レン</t>
    </rPh>
    <rPh sb="22" eb="24">
      <t>セイキュウ</t>
    </rPh>
    <rPh sb="24" eb="26">
      <t>ジッセキ</t>
    </rPh>
    <rPh sb="29" eb="31">
      <t>バアイ</t>
    </rPh>
    <rPh sb="32" eb="33">
      <t>ヒ</t>
    </rPh>
    <rPh sb="34" eb="35">
      <t>ツヅ</t>
    </rPh>
    <rPh sb="37" eb="39">
      <t>カイトウ</t>
    </rPh>
    <phoneticPr fontId="1"/>
  </si>
  <si>
    <t>⑪その他（具体的に）</t>
    <rPh sb="3" eb="4">
      <t>ホカ</t>
    </rPh>
    <rPh sb="5" eb="8">
      <t>グタイテキ</t>
    </rPh>
    <phoneticPr fontId="1"/>
  </si>
  <si>
    <t>⑩利用者からのニーズがない</t>
    <rPh sb="1" eb="4">
      <t>リヨウシャ</t>
    </rPh>
    <phoneticPr fontId="1"/>
  </si>
  <si>
    <t>⑨訪問して何をしたらいいのかわからない</t>
    <rPh sb="1" eb="3">
      <t>ホウモン</t>
    </rPh>
    <rPh sb="5" eb="6">
      <t>ナニ</t>
    </rPh>
    <phoneticPr fontId="1"/>
  </si>
  <si>
    <t>⑧サービス管理責任者が同行する時に報酬がない</t>
    <rPh sb="5" eb="7">
      <t>カンリ</t>
    </rPh>
    <rPh sb="7" eb="10">
      <t>セキニンシャ</t>
    </rPh>
    <rPh sb="11" eb="13">
      <t>ドウコウ</t>
    </rPh>
    <rPh sb="15" eb="16">
      <t>トキ</t>
    </rPh>
    <rPh sb="17" eb="19">
      <t>ホウシュウ</t>
    </rPh>
    <phoneticPr fontId="1"/>
  </si>
  <si>
    <t>⑦市町村がサービスの延長や再利用を認めてくれずタイムリーな支援ができない</t>
    <rPh sb="1" eb="4">
      <t>シチョウソン</t>
    </rPh>
    <rPh sb="10" eb="12">
      <t>エンチョウ</t>
    </rPh>
    <rPh sb="13" eb="16">
      <t>サイリヨウ</t>
    </rPh>
    <rPh sb="17" eb="18">
      <t>ミト</t>
    </rPh>
    <rPh sb="29" eb="31">
      <t>シエン</t>
    </rPh>
    <phoneticPr fontId="1"/>
  </si>
  <si>
    <t>⑥相談支援専門員や地域の事業所との連携がとりづらい</t>
    <rPh sb="1" eb="3">
      <t>ソウダン</t>
    </rPh>
    <rPh sb="3" eb="5">
      <t>シエン</t>
    </rPh>
    <rPh sb="5" eb="8">
      <t>センモンイン</t>
    </rPh>
    <rPh sb="9" eb="11">
      <t>チイキ</t>
    </rPh>
    <rPh sb="12" eb="15">
      <t>ジギョウショ</t>
    </rPh>
    <rPh sb="17" eb="19">
      <t>レンケイ</t>
    </rPh>
    <phoneticPr fontId="1"/>
  </si>
  <si>
    <t>⑤市町村で類似した事業があり、そちらが優先される</t>
    <rPh sb="1" eb="4">
      <t>シチョウソン</t>
    </rPh>
    <rPh sb="5" eb="7">
      <t>ルイジ</t>
    </rPh>
    <rPh sb="9" eb="11">
      <t>ジギョウ</t>
    </rPh>
    <rPh sb="19" eb="21">
      <t>ユウセン</t>
    </rPh>
    <phoneticPr fontId="1"/>
  </si>
  <si>
    <t>④利用者への支援で求められるスキルや専門性を持つ職員が不足している</t>
    <rPh sb="1" eb="4">
      <t>リヨウシャ</t>
    </rPh>
    <rPh sb="6" eb="8">
      <t>シエン</t>
    </rPh>
    <rPh sb="9" eb="10">
      <t>モト</t>
    </rPh>
    <rPh sb="18" eb="21">
      <t>センモンセイ</t>
    </rPh>
    <rPh sb="22" eb="23">
      <t>モ</t>
    </rPh>
    <rPh sb="24" eb="26">
      <t>ショクイン</t>
    </rPh>
    <rPh sb="27" eb="29">
      <t>フソク</t>
    </rPh>
    <phoneticPr fontId="1"/>
  </si>
  <si>
    <t>③訪問支援の報酬単価が低く、採算がとれない</t>
    <rPh sb="1" eb="3">
      <t>ホウモン</t>
    </rPh>
    <rPh sb="3" eb="5">
      <t>シエン</t>
    </rPh>
    <rPh sb="6" eb="10">
      <t>ホウシュウタンカ</t>
    </rPh>
    <rPh sb="11" eb="12">
      <t>ヒク</t>
    </rPh>
    <rPh sb="14" eb="16">
      <t>サイサン</t>
    </rPh>
    <phoneticPr fontId="1"/>
  </si>
  <si>
    <t>②利用される方の居住地の範囲が広い（移動に時間がかかる）</t>
    <rPh sb="1" eb="3">
      <t>リヨウ</t>
    </rPh>
    <rPh sb="6" eb="7">
      <t>カタ</t>
    </rPh>
    <rPh sb="8" eb="11">
      <t>キョジュウチ</t>
    </rPh>
    <rPh sb="12" eb="14">
      <t>ハンイ</t>
    </rPh>
    <rPh sb="15" eb="16">
      <t>ヒロ</t>
    </rPh>
    <rPh sb="18" eb="20">
      <t>イドウ</t>
    </rPh>
    <rPh sb="21" eb="23">
      <t>ジカン</t>
    </rPh>
    <phoneticPr fontId="1"/>
  </si>
  <si>
    <t>①人員体制に余裕がない</t>
    <rPh sb="1" eb="3">
      <t>ジンイン</t>
    </rPh>
    <rPh sb="3" eb="5">
      <t>タイセイ</t>
    </rPh>
    <rPh sb="6" eb="8">
      <t>ヨユウ</t>
    </rPh>
    <phoneticPr fontId="1"/>
  </si>
  <si>
    <t>⑩行政や他の専門職からの依頼があるため</t>
    <rPh sb="1" eb="3">
      <t>ギョウセイ</t>
    </rPh>
    <rPh sb="4" eb="5">
      <t>ホカ</t>
    </rPh>
    <rPh sb="6" eb="9">
      <t>センモンショク</t>
    </rPh>
    <rPh sb="12" eb="14">
      <t>イライ</t>
    </rPh>
    <phoneticPr fontId="1"/>
  </si>
  <si>
    <t>⑨他のサービスではできない支援をするため</t>
    <rPh sb="1" eb="2">
      <t>ホカ</t>
    </rPh>
    <rPh sb="13" eb="15">
      <t>シエン</t>
    </rPh>
    <phoneticPr fontId="1"/>
  </si>
  <si>
    <t>⑧通所ができなくなった方の状況を確認するため</t>
    <rPh sb="1" eb="3">
      <t>ツウショ</t>
    </rPh>
    <rPh sb="11" eb="12">
      <t>カタ</t>
    </rPh>
    <rPh sb="13" eb="15">
      <t>ジョウキョウ</t>
    </rPh>
    <rPh sb="16" eb="18">
      <t>カクニン</t>
    </rPh>
    <phoneticPr fontId="1"/>
  </si>
  <si>
    <t>⑦環境の変化があり、その後の生活のアセスメントをするため</t>
    <rPh sb="1" eb="3">
      <t>カンキョウ</t>
    </rPh>
    <rPh sb="4" eb="6">
      <t>ヘンカ</t>
    </rPh>
    <rPh sb="12" eb="13">
      <t>アト</t>
    </rPh>
    <rPh sb="14" eb="16">
      <t>セイカツ</t>
    </rPh>
    <phoneticPr fontId="1"/>
  </si>
  <si>
    <t>⑥家族間の問題を解決する必要があるため</t>
    <rPh sb="1" eb="3">
      <t>カゾク</t>
    </rPh>
    <rPh sb="3" eb="4">
      <t>カン</t>
    </rPh>
    <rPh sb="5" eb="7">
      <t>モンダイ</t>
    </rPh>
    <rPh sb="8" eb="10">
      <t>カイケツ</t>
    </rPh>
    <rPh sb="12" eb="14">
      <t>ヒツヨウ</t>
    </rPh>
    <phoneticPr fontId="1"/>
  </si>
  <si>
    <t>⑤公共交通機関等がなく（限られており）、通所や入所での利用が困難なため</t>
    <rPh sb="1" eb="3">
      <t>コウキョウ</t>
    </rPh>
    <rPh sb="3" eb="8">
      <t>コウツウキカントウ</t>
    </rPh>
    <rPh sb="12" eb="13">
      <t>カギ</t>
    </rPh>
    <rPh sb="20" eb="22">
      <t>ツウショ</t>
    </rPh>
    <rPh sb="23" eb="25">
      <t>ニュウショ</t>
    </rPh>
    <rPh sb="27" eb="29">
      <t>リヨウ</t>
    </rPh>
    <rPh sb="30" eb="32">
      <t>コンナン</t>
    </rPh>
    <phoneticPr fontId="1"/>
  </si>
  <si>
    <t>④地域移行や地域生活支援をするうえで支援者も生活空間・地域を知る必要があるため</t>
    <rPh sb="1" eb="5">
      <t>チイキイコウ</t>
    </rPh>
    <rPh sb="6" eb="8">
      <t>チイキ</t>
    </rPh>
    <rPh sb="8" eb="10">
      <t>セイカツ</t>
    </rPh>
    <rPh sb="10" eb="12">
      <t>シエン</t>
    </rPh>
    <rPh sb="18" eb="21">
      <t>シエンシャ</t>
    </rPh>
    <rPh sb="22" eb="24">
      <t>セイカツ</t>
    </rPh>
    <rPh sb="24" eb="26">
      <t>クウカン</t>
    </rPh>
    <rPh sb="27" eb="29">
      <t>チイキ</t>
    </rPh>
    <rPh sb="30" eb="31">
      <t>シ</t>
    </rPh>
    <rPh sb="32" eb="34">
      <t>ヒツヨウ</t>
    </rPh>
    <phoneticPr fontId="1"/>
  </si>
  <si>
    <t>③実際に利用する公共交通機関の利用の練習をするため</t>
    <rPh sb="1" eb="3">
      <t>ジッサイ</t>
    </rPh>
    <rPh sb="4" eb="6">
      <t>リヨウ</t>
    </rPh>
    <rPh sb="8" eb="10">
      <t>コウキョウ</t>
    </rPh>
    <rPh sb="10" eb="14">
      <t>コウツウキカン</t>
    </rPh>
    <rPh sb="15" eb="17">
      <t>リヨウ</t>
    </rPh>
    <rPh sb="18" eb="20">
      <t>レンシュウ</t>
    </rPh>
    <phoneticPr fontId="1"/>
  </si>
  <si>
    <t>②実際の生活場面での訓練・支援が有効なため</t>
    <rPh sb="1" eb="3">
      <t>ジッサイ</t>
    </rPh>
    <rPh sb="4" eb="8">
      <t>セイカツバメン</t>
    </rPh>
    <rPh sb="10" eb="12">
      <t>クンレン</t>
    </rPh>
    <rPh sb="13" eb="15">
      <t>シエン</t>
    </rPh>
    <rPh sb="16" eb="18">
      <t>ユウコウ</t>
    </rPh>
    <phoneticPr fontId="1"/>
  </si>
  <si>
    <t>①利用者の状態などから通所や入所での利用が困難なため</t>
    <rPh sb="1" eb="4">
      <t>リヨウシャ</t>
    </rPh>
    <rPh sb="5" eb="7">
      <t>ジョウタイ</t>
    </rPh>
    <rPh sb="11" eb="13">
      <t>ツウショ</t>
    </rPh>
    <rPh sb="14" eb="16">
      <t>ニュウショ</t>
    </rPh>
    <rPh sb="18" eb="20">
      <t>リヨウ</t>
    </rPh>
    <rPh sb="21" eb="23">
      <t>コンナン</t>
    </rPh>
    <phoneticPr fontId="1"/>
  </si>
  <si>
    <t>①②と答えた場合は（５）・（６）へ、③④と答えた場合は（６）へお進みください。</t>
    <rPh sb="3" eb="4">
      <t>コタ</t>
    </rPh>
    <rPh sb="6" eb="8">
      <t>バアイ</t>
    </rPh>
    <rPh sb="21" eb="22">
      <t>コタ</t>
    </rPh>
    <rPh sb="24" eb="26">
      <t>バアイ</t>
    </rPh>
    <rPh sb="32" eb="33">
      <t>スス</t>
    </rPh>
    <phoneticPr fontId="1"/>
  </si>
  <si>
    <t>⑰その他（具体的に）</t>
    <rPh sb="3" eb="4">
      <t>ホカ</t>
    </rPh>
    <rPh sb="5" eb="8">
      <t>グタイテキ</t>
    </rPh>
    <phoneticPr fontId="1"/>
  </si>
  <si>
    <t>⑯今後利用する障害福祉サービス事業所等に通所・移行するため</t>
    <rPh sb="1" eb="3">
      <t>コンゴ</t>
    </rPh>
    <rPh sb="3" eb="5">
      <t>リヨウ</t>
    </rPh>
    <rPh sb="7" eb="9">
      <t>ショウガイ</t>
    </rPh>
    <rPh sb="9" eb="11">
      <t>フクシ</t>
    </rPh>
    <rPh sb="15" eb="18">
      <t>ジギョウショ</t>
    </rPh>
    <rPh sb="18" eb="19">
      <t>トウ</t>
    </rPh>
    <rPh sb="20" eb="22">
      <t>ツウショ</t>
    </rPh>
    <rPh sb="23" eb="25">
      <t>イコウ</t>
    </rPh>
    <phoneticPr fontId="1"/>
  </si>
  <si>
    <t>⑮自事業所への通所利用に繋げるため</t>
    <rPh sb="1" eb="2">
      <t>ジ</t>
    </rPh>
    <rPh sb="2" eb="5">
      <t>ジギョウショ</t>
    </rPh>
    <rPh sb="7" eb="9">
      <t>ツウショ</t>
    </rPh>
    <rPh sb="9" eb="11">
      <t>リヨウ</t>
    </rPh>
    <rPh sb="12" eb="13">
      <t>ツナ</t>
    </rPh>
    <phoneticPr fontId="1"/>
  </si>
  <si>
    <t>⑭適切な受診や服薬の支援ため</t>
    <rPh sb="1" eb="3">
      <t>テキセツ</t>
    </rPh>
    <rPh sb="4" eb="6">
      <t>ジュシン</t>
    </rPh>
    <rPh sb="7" eb="9">
      <t>フクヤク</t>
    </rPh>
    <rPh sb="10" eb="12">
      <t>シエン</t>
    </rPh>
    <phoneticPr fontId="1"/>
  </si>
  <si>
    <t>⑬障害年金・サービス利用等の手続きの支援のため</t>
    <rPh sb="1" eb="5">
      <t>ショウガイネンキン</t>
    </rPh>
    <rPh sb="10" eb="12">
      <t>リヨウ</t>
    </rPh>
    <rPh sb="12" eb="13">
      <t>トウ</t>
    </rPh>
    <rPh sb="14" eb="16">
      <t>テツヅ</t>
    </rPh>
    <rPh sb="18" eb="20">
      <t>シエン</t>
    </rPh>
    <phoneticPr fontId="1"/>
  </si>
  <si>
    <t>⑫就労・就学（復職・復学含む）のため</t>
    <rPh sb="1" eb="3">
      <t>シュウロウ</t>
    </rPh>
    <rPh sb="4" eb="6">
      <t>シュウガク</t>
    </rPh>
    <rPh sb="7" eb="9">
      <t>フクショク</t>
    </rPh>
    <rPh sb="10" eb="12">
      <t>フクガク</t>
    </rPh>
    <rPh sb="12" eb="13">
      <t>フク</t>
    </rPh>
    <phoneticPr fontId="1"/>
  </si>
  <si>
    <t>⑪通学や通勤のため</t>
    <rPh sb="1" eb="3">
      <t>ツウガク</t>
    </rPh>
    <rPh sb="4" eb="6">
      <t>ツウキン</t>
    </rPh>
    <phoneticPr fontId="1"/>
  </si>
  <si>
    <t>⑩余暇活動の充実のため</t>
    <rPh sb="1" eb="5">
      <t>ヨカカツドウ</t>
    </rPh>
    <rPh sb="6" eb="8">
      <t>ジュウジツ</t>
    </rPh>
    <phoneticPr fontId="1"/>
  </si>
  <si>
    <t>⑨仲間づくりのため</t>
    <rPh sb="1" eb="3">
      <t>ナカマ</t>
    </rPh>
    <phoneticPr fontId="1"/>
  </si>
  <si>
    <t>⑧家族関係の維持・改善のため</t>
    <rPh sb="1" eb="5">
      <t>カゾクカンケイ</t>
    </rPh>
    <rPh sb="6" eb="8">
      <t>イジ</t>
    </rPh>
    <rPh sb="9" eb="11">
      <t>カイゼン</t>
    </rPh>
    <phoneticPr fontId="1"/>
  </si>
  <si>
    <t>⑦（引きこもり等から）最初の一歩を踏み出すため</t>
    <rPh sb="2" eb="3">
      <t>ヒ</t>
    </rPh>
    <rPh sb="7" eb="8">
      <t>トウ</t>
    </rPh>
    <rPh sb="11" eb="13">
      <t>サイショ</t>
    </rPh>
    <rPh sb="14" eb="16">
      <t>イッポ</t>
    </rPh>
    <rPh sb="17" eb="18">
      <t>フ</t>
    </rPh>
    <rPh sb="19" eb="20">
      <t>ダ</t>
    </rPh>
    <phoneticPr fontId="1"/>
  </si>
  <si>
    <t>⑥自信をつけるため</t>
    <rPh sb="1" eb="3">
      <t>ジシン</t>
    </rPh>
    <phoneticPr fontId="1"/>
  </si>
  <si>
    <t>⑤自宅近辺のコミュニティ（町内会・サークル・団体等）に参加できるようにするため</t>
    <rPh sb="1" eb="3">
      <t>ジタク</t>
    </rPh>
    <rPh sb="3" eb="5">
      <t>キンペン</t>
    </rPh>
    <rPh sb="13" eb="16">
      <t>チョウナイカイ</t>
    </rPh>
    <rPh sb="22" eb="24">
      <t>ダンタイ</t>
    </rPh>
    <rPh sb="24" eb="25">
      <t>トウ</t>
    </rPh>
    <rPh sb="27" eb="29">
      <t>サンカ</t>
    </rPh>
    <phoneticPr fontId="1"/>
  </si>
  <si>
    <t>④自宅近辺の社会資源（商店・銀行等）を利用できるようにするため</t>
    <rPh sb="1" eb="3">
      <t>ジタク</t>
    </rPh>
    <rPh sb="3" eb="5">
      <t>キンペン</t>
    </rPh>
    <rPh sb="6" eb="10">
      <t>シャカイシゲン</t>
    </rPh>
    <rPh sb="11" eb="13">
      <t>ショウテン</t>
    </rPh>
    <rPh sb="14" eb="16">
      <t>ギンコウ</t>
    </rPh>
    <rPh sb="16" eb="17">
      <t>トウ</t>
    </rPh>
    <rPh sb="19" eb="21">
      <t>リヨウ</t>
    </rPh>
    <phoneticPr fontId="1"/>
  </si>
  <si>
    <t>③最寄りの公共交通機関を利用できるようにするため</t>
    <rPh sb="1" eb="3">
      <t>モヨ</t>
    </rPh>
    <rPh sb="5" eb="7">
      <t>コウキョウ</t>
    </rPh>
    <rPh sb="7" eb="11">
      <t>コウツウキカン</t>
    </rPh>
    <rPh sb="12" eb="14">
      <t>リヨウ</t>
    </rPh>
    <phoneticPr fontId="1"/>
  </si>
  <si>
    <t>②自宅及び近隣の実際の場面での評価・訓練・支援のため</t>
    <rPh sb="1" eb="4">
      <t>ジタクオヨ</t>
    </rPh>
    <rPh sb="5" eb="7">
      <t>キンリン</t>
    </rPh>
    <rPh sb="8" eb="10">
      <t>ジッサイ</t>
    </rPh>
    <rPh sb="11" eb="13">
      <t>バメン</t>
    </rPh>
    <rPh sb="15" eb="17">
      <t>ヒョウカ</t>
    </rPh>
    <rPh sb="18" eb="20">
      <t>クンレン</t>
    </rPh>
    <rPh sb="21" eb="23">
      <t>シエン</t>
    </rPh>
    <phoneticPr fontId="1"/>
  </si>
  <si>
    <t>①自宅内外の環境確認・環境整備</t>
    <rPh sb="1" eb="5">
      <t>ジタクナイガイ</t>
    </rPh>
    <rPh sb="6" eb="8">
      <t>カンキョウ</t>
    </rPh>
    <rPh sb="8" eb="10">
      <t>カクニン</t>
    </rPh>
    <rPh sb="11" eb="13">
      <t>カンキョウ</t>
    </rPh>
    <rPh sb="13" eb="15">
      <t>セイビ</t>
    </rPh>
    <phoneticPr fontId="1"/>
  </si>
  <si>
    <t>　　複数職員で訪問する場合の、利用者の状況、支援内容など、事業所の方針として決まっている条件がある場合は以下に具体的にご記入ください。</t>
    <rPh sb="2" eb="4">
      <t>フクスウ</t>
    </rPh>
    <rPh sb="4" eb="6">
      <t>ショクイン</t>
    </rPh>
    <rPh sb="7" eb="9">
      <t>ホウモン</t>
    </rPh>
    <rPh sb="11" eb="13">
      <t>バアイ</t>
    </rPh>
    <rPh sb="15" eb="18">
      <t>リヨウシャ</t>
    </rPh>
    <rPh sb="19" eb="21">
      <t>ジョウキョウ</t>
    </rPh>
    <rPh sb="22" eb="24">
      <t>シエン</t>
    </rPh>
    <rPh sb="24" eb="26">
      <t>ナイヨウ</t>
    </rPh>
    <rPh sb="29" eb="32">
      <t>ジギョウショ</t>
    </rPh>
    <rPh sb="33" eb="35">
      <t>ホウシン</t>
    </rPh>
    <rPh sb="38" eb="39">
      <t>キ</t>
    </rPh>
    <rPh sb="44" eb="46">
      <t>ジョウケン</t>
    </rPh>
    <rPh sb="49" eb="51">
      <t>バアイ</t>
    </rPh>
    <rPh sb="52" eb="54">
      <t>イカ</t>
    </rPh>
    <rPh sb="55" eb="58">
      <t>グタイテキ</t>
    </rPh>
    <rPh sb="60" eb="62">
      <t>キニュウ</t>
    </rPh>
    <phoneticPr fontId="1"/>
  </si>
  <si>
    <t>※（２）で⑩の回答した場合ご回答ください。</t>
    <rPh sb="7" eb="9">
      <t>カイトウ</t>
    </rPh>
    <rPh sb="11" eb="13">
      <t>バアイ</t>
    </rPh>
    <rPh sb="14" eb="16">
      <t>カイトウ</t>
    </rPh>
    <phoneticPr fontId="1"/>
  </si>
  <si>
    <t>⑫その他（具体的に。②～⑨の補足がある場合もこちらにご記入ください）</t>
    <rPh sb="3" eb="4">
      <t>ホカ</t>
    </rPh>
    <rPh sb="5" eb="8">
      <t>グタイテキ</t>
    </rPh>
    <rPh sb="14" eb="16">
      <t>ホソク</t>
    </rPh>
    <rPh sb="19" eb="21">
      <t>バアイ</t>
    </rPh>
    <rPh sb="27" eb="29">
      <t>キニュウ</t>
    </rPh>
    <phoneticPr fontId="1"/>
  </si>
  <si>
    <t>⑪単独での訪問（マンツーマン）を原則としている</t>
    <rPh sb="1" eb="3">
      <t>タンドク</t>
    </rPh>
    <rPh sb="5" eb="7">
      <t>ホウモン</t>
    </rPh>
    <rPh sb="16" eb="18">
      <t>ゲンソク</t>
    </rPh>
    <phoneticPr fontId="1"/>
  </si>
  <si>
    <t>⑩必要に応じて複数で訪問する</t>
    <rPh sb="1" eb="3">
      <t>ヒツヨウ</t>
    </rPh>
    <rPh sb="4" eb="5">
      <t>オウ</t>
    </rPh>
    <rPh sb="7" eb="9">
      <t>フクスウ</t>
    </rPh>
    <rPh sb="10" eb="12">
      <t>ホウモン</t>
    </rPh>
    <phoneticPr fontId="1"/>
  </si>
  <si>
    <t>⑨目安の期間を決めている</t>
    <rPh sb="1" eb="3">
      <t>メヤス</t>
    </rPh>
    <rPh sb="4" eb="6">
      <t>キカン</t>
    </rPh>
    <rPh sb="7" eb="8">
      <t>キ</t>
    </rPh>
    <phoneticPr fontId="1"/>
  </si>
  <si>
    <t>⑧目安の回数を決めている</t>
    <rPh sb="1" eb="3">
      <t>メヤス</t>
    </rPh>
    <rPh sb="4" eb="6">
      <t>カイスウ</t>
    </rPh>
    <rPh sb="7" eb="8">
      <t>キ</t>
    </rPh>
    <phoneticPr fontId="1"/>
  </si>
  <si>
    <t>⑦回数制限を設けている</t>
    <rPh sb="1" eb="3">
      <t>カイスウ</t>
    </rPh>
    <rPh sb="3" eb="5">
      <t>セイゲン</t>
    </rPh>
    <rPh sb="6" eb="7">
      <t>モウ</t>
    </rPh>
    <phoneticPr fontId="1"/>
  </si>
  <si>
    <t>⑥実施しない条件・対象を決めている</t>
    <rPh sb="1" eb="3">
      <t>ジッシ</t>
    </rPh>
    <rPh sb="6" eb="8">
      <t>ジョウケン</t>
    </rPh>
    <rPh sb="9" eb="11">
      <t>タイショウ</t>
    </rPh>
    <rPh sb="12" eb="13">
      <t>キ</t>
    </rPh>
    <phoneticPr fontId="1"/>
  </si>
  <si>
    <t>⑤実施エリアを決めている</t>
    <rPh sb="1" eb="3">
      <t>ジッシ</t>
    </rPh>
    <rPh sb="7" eb="8">
      <t>キ</t>
    </rPh>
    <phoneticPr fontId="1"/>
  </si>
  <si>
    <t>④実施メニューを決めている</t>
    <rPh sb="1" eb="3">
      <t>ジッシ</t>
    </rPh>
    <rPh sb="8" eb="9">
      <t>キ</t>
    </rPh>
    <phoneticPr fontId="1"/>
  </si>
  <si>
    <t>③実施目的を決めている</t>
    <rPh sb="1" eb="3">
      <t>ジッシ</t>
    </rPh>
    <rPh sb="3" eb="5">
      <t>モクテキ</t>
    </rPh>
    <rPh sb="6" eb="7">
      <t>キ</t>
    </rPh>
    <phoneticPr fontId="1"/>
  </si>
  <si>
    <t>②実施対象者像を決めている</t>
    <rPh sb="1" eb="3">
      <t>ジッシ</t>
    </rPh>
    <rPh sb="3" eb="6">
      <t>タイショウシャ</t>
    </rPh>
    <rPh sb="6" eb="7">
      <t>ゾウ</t>
    </rPh>
    <rPh sb="8" eb="9">
      <t>キ</t>
    </rPh>
    <phoneticPr fontId="1"/>
  </si>
  <si>
    <t>①ニーズのある方全員に実施している</t>
    <rPh sb="7" eb="8">
      <t>カタ</t>
    </rPh>
    <rPh sb="8" eb="10">
      <t>ゼンイン</t>
    </rPh>
    <rPh sb="11" eb="13">
      <t>ジッシ</t>
    </rPh>
    <phoneticPr fontId="1"/>
  </si>
  <si>
    <t>（２）訪問支援の（事業所としての）実施方針について、該当する選択肢の前の空欄で〇をお選びください（複数回答可）。
　また、②～⑩については右側の空欄に具体的な内容をご記入ください。</t>
    <rPh sb="3" eb="5">
      <t>ホウモン</t>
    </rPh>
    <rPh sb="5" eb="7">
      <t>シエン</t>
    </rPh>
    <rPh sb="9" eb="12">
      <t>ジギョウショ</t>
    </rPh>
    <rPh sb="17" eb="19">
      <t>ジッシ</t>
    </rPh>
    <rPh sb="19" eb="21">
      <t>ホウシン</t>
    </rPh>
    <rPh sb="26" eb="28">
      <t>ガイトウ</t>
    </rPh>
    <rPh sb="30" eb="33">
      <t>センタクシ</t>
    </rPh>
    <rPh sb="34" eb="35">
      <t>マエ</t>
    </rPh>
    <rPh sb="36" eb="38">
      <t>クウラン</t>
    </rPh>
    <rPh sb="42" eb="43">
      <t>エラ</t>
    </rPh>
    <rPh sb="49" eb="51">
      <t>フクスウ</t>
    </rPh>
    <rPh sb="51" eb="53">
      <t>カイトウ</t>
    </rPh>
    <rPh sb="53" eb="54">
      <t>カ</t>
    </rPh>
    <rPh sb="69" eb="71">
      <t>ミギガワ</t>
    </rPh>
    <rPh sb="72" eb="74">
      <t>クウラン</t>
    </rPh>
    <rPh sb="75" eb="78">
      <t>グタイテキ</t>
    </rPh>
    <rPh sb="79" eb="81">
      <t>ナイヨウ</t>
    </rPh>
    <rPh sb="83" eb="85">
      <t>キニュウ</t>
    </rPh>
    <phoneticPr fontId="1"/>
  </si>
  <si>
    <t>その他を選んだ場合は、下の空欄に具体的にご記入ください。</t>
    <rPh sb="2" eb="3">
      <t>ホカ</t>
    </rPh>
    <rPh sb="4" eb="5">
      <t>エラ</t>
    </rPh>
    <rPh sb="7" eb="9">
      <t>バアイ</t>
    </rPh>
    <rPh sb="11" eb="12">
      <t>シタ</t>
    </rPh>
    <rPh sb="13" eb="15">
      <t>クウラン</t>
    </rPh>
    <rPh sb="16" eb="19">
      <t>グタイテキ</t>
    </rPh>
    <rPh sb="21" eb="23">
      <t>キニュウ</t>
    </rPh>
    <phoneticPr fontId="1"/>
  </si>
  <si>
    <t>２．訪問支援に関する事業所の方針等について【共通】</t>
    <rPh sb="2" eb="4">
      <t>ホウモン</t>
    </rPh>
    <rPh sb="4" eb="6">
      <t>シエン</t>
    </rPh>
    <rPh sb="7" eb="8">
      <t>カン</t>
    </rPh>
    <rPh sb="10" eb="13">
      <t>ジギョウショ</t>
    </rPh>
    <rPh sb="14" eb="16">
      <t>ホウシン</t>
    </rPh>
    <rPh sb="16" eb="17">
      <t>トウ</t>
    </rPh>
    <rPh sb="22" eb="24">
      <t>キョウツウ</t>
    </rPh>
    <phoneticPr fontId="1"/>
  </si>
  <si>
    <t>⑩その他</t>
    <rPh sb="3" eb="4">
      <t>ホカ</t>
    </rPh>
    <phoneticPr fontId="1"/>
  </si>
  <si>
    <t>⑨高次脳機能障害</t>
    <rPh sb="1" eb="4">
      <t>コウジノウ</t>
    </rPh>
    <rPh sb="4" eb="8">
      <t>キノウショウガイ</t>
    </rPh>
    <phoneticPr fontId="1"/>
  </si>
  <si>
    <t>⑧精神障害</t>
    <rPh sb="1" eb="3">
      <t>セイシン</t>
    </rPh>
    <rPh sb="3" eb="5">
      <t>ショウガイ</t>
    </rPh>
    <phoneticPr fontId="1"/>
  </si>
  <si>
    <t>⑦発達障害</t>
    <rPh sb="1" eb="3">
      <t>ハッタツ</t>
    </rPh>
    <rPh sb="3" eb="5">
      <t>ショウガイ</t>
    </rPh>
    <phoneticPr fontId="1"/>
  </si>
  <si>
    <t>⑥知的障害</t>
    <rPh sb="1" eb="3">
      <t>チテキ</t>
    </rPh>
    <rPh sb="3" eb="5">
      <t>ショウガイ</t>
    </rPh>
    <phoneticPr fontId="1"/>
  </si>
  <si>
    <t>⑤内部障害</t>
    <rPh sb="1" eb="3">
      <t>ナイブ</t>
    </rPh>
    <rPh sb="3" eb="5">
      <t>ショウガイ</t>
    </rPh>
    <phoneticPr fontId="1"/>
  </si>
  <si>
    <t>④肢体不自由</t>
    <rPh sb="1" eb="3">
      <t>シタイ</t>
    </rPh>
    <rPh sb="3" eb="6">
      <t>フジユウ</t>
    </rPh>
    <phoneticPr fontId="1"/>
  </si>
  <si>
    <t>③音声・言語機能障害</t>
    <rPh sb="1" eb="3">
      <t>オンセイ</t>
    </rPh>
    <rPh sb="4" eb="6">
      <t>ゲンゴ</t>
    </rPh>
    <rPh sb="6" eb="8">
      <t>キノウ</t>
    </rPh>
    <rPh sb="8" eb="10">
      <t>ショウガイ</t>
    </rPh>
    <phoneticPr fontId="1"/>
  </si>
  <si>
    <t>②聴覚障害</t>
    <rPh sb="1" eb="3">
      <t>チョウカク</t>
    </rPh>
    <rPh sb="3" eb="5">
      <t>ショウガイ</t>
    </rPh>
    <phoneticPr fontId="1"/>
  </si>
  <si>
    <t>①視覚障害</t>
    <rPh sb="1" eb="3">
      <t>シカク</t>
    </rPh>
    <rPh sb="3" eb="5">
      <t>ショウガイ</t>
    </rPh>
    <phoneticPr fontId="1"/>
  </si>
  <si>
    <t>具体的に</t>
    <rPh sb="0" eb="3">
      <t>グタイテキ</t>
    </rPh>
    <phoneticPr fontId="1"/>
  </si>
  <si>
    <t>１．法人・事業所基本情報について【共通】</t>
    <rPh sb="2" eb="4">
      <t>ホウジン</t>
    </rPh>
    <rPh sb="5" eb="8">
      <t>ジギョウショ</t>
    </rPh>
    <rPh sb="8" eb="10">
      <t>キホン</t>
    </rPh>
    <rPh sb="10" eb="12">
      <t>ジョウホウ</t>
    </rPh>
    <rPh sb="17" eb="19">
      <t>キョウツウ</t>
    </rPh>
    <phoneticPr fontId="1"/>
  </si>
  <si>
    <t>⑧公共交通機関を利用しての外出</t>
    <phoneticPr fontId="1"/>
  </si>
  <si>
    <t>⑧自動車運転</t>
    <phoneticPr fontId="1"/>
  </si>
  <si>
    <t>✓</t>
    <phoneticPr fontId="1"/>
  </si>
  <si>
    <t>１）基本票</t>
    <rPh sb="2" eb="5">
      <t>キホンヒョウ</t>
    </rPh>
    <phoneticPr fontId="1"/>
  </si>
  <si>
    <t>機能訓練（プルダウン）</t>
    <rPh sb="0" eb="4">
      <t>キノウクンレン</t>
    </rPh>
    <phoneticPr fontId="1"/>
  </si>
  <si>
    <t>生活訓練（プルダウン）</t>
    <rPh sb="0" eb="4">
      <t>セイカツクンレン</t>
    </rPh>
    <phoneticPr fontId="1"/>
  </si>
  <si>
    <t>1)訪問による訓練・支援について該当するものをお選びください（プルダウン）</t>
    <rPh sb="2" eb="4">
      <t>ホウモン</t>
    </rPh>
    <rPh sb="7" eb="9">
      <t>クンレン</t>
    </rPh>
    <rPh sb="10" eb="12">
      <t>シエン</t>
    </rPh>
    <rPh sb="16" eb="18">
      <t>ガイトウ</t>
    </rPh>
    <rPh sb="24" eb="25">
      <t>エラ</t>
    </rPh>
    <phoneticPr fontId="1"/>
  </si>
  <si>
    <t>2)令和６年度の訪問による訓練・支援の国保連への請求実績について該当するものをお選びください（プルダウン）</t>
    <rPh sb="2" eb="4">
      <t>レイワ</t>
    </rPh>
    <rPh sb="5" eb="7">
      <t>ネンド</t>
    </rPh>
    <rPh sb="8" eb="10">
      <t>ホウモン</t>
    </rPh>
    <rPh sb="13" eb="15">
      <t>クンレン</t>
    </rPh>
    <rPh sb="16" eb="18">
      <t>シエン</t>
    </rPh>
    <rPh sb="19" eb="22">
      <t>コクホレン</t>
    </rPh>
    <rPh sb="24" eb="26">
      <t>セイキュウ</t>
    </rPh>
    <rPh sb="26" eb="28">
      <t>ジッセキ</t>
    </rPh>
    <rPh sb="32" eb="34">
      <t>ガイトウ</t>
    </rPh>
    <rPh sb="40" eb="41">
      <t>エラ</t>
    </rPh>
    <phoneticPr fontId="1"/>
  </si>
  <si>
    <t>各項目→</t>
    <rPh sb="0" eb="1">
      <t>カク</t>
    </rPh>
    <rPh sb="1" eb="3">
      <t>コウモク</t>
    </rPh>
    <phoneticPr fontId="1"/>
  </si>
  <si>
    <t>（２－５）令和６年度の訪問訓練・支援の実績の「平均」移動時間・距離として最も近い選択肢をお選びください。（プルダウン）</t>
    <rPh sb="5" eb="7">
      <t>レイワ</t>
    </rPh>
    <rPh sb="8" eb="10">
      <t>ネンド</t>
    </rPh>
    <rPh sb="11" eb="13">
      <t>ホウモン</t>
    </rPh>
    <rPh sb="13" eb="15">
      <t>クンレン</t>
    </rPh>
    <rPh sb="16" eb="18">
      <t>シエン</t>
    </rPh>
    <rPh sb="19" eb="21">
      <t>ジッセキ</t>
    </rPh>
    <rPh sb="23" eb="25">
      <t>ヘイキン</t>
    </rPh>
    <rPh sb="26" eb="28">
      <t>イドウ</t>
    </rPh>
    <rPh sb="28" eb="30">
      <t>ジカン</t>
    </rPh>
    <rPh sb="31" eb="33">
      <t>キョリ</t>
    </rPh>
    <rPh sb="36" eb="37">
      <t>モット</t>
    </rPh>
    <rPh sb="38" eb="39">
      <t>チカ</t>
    </rPh>
    <rPh sb="40" eb="43">
      <t>センタクシ</t>
    </rPh>
    <rPh sb="45" eb="46">
      <t>エラ</t>
    </rPh>
    <phoneticPr fontId="1"/>
  </si>
  <si>
    <t>配置ありの場合〇をつけてください
（プルダウン）</t>
    <rPh sb="0" eb="2">
      <t>ハイチ</t>
    </rPh>
    <rPh sb="5" eb="7">
      <t>バアイ</t>
    </rPh>
    <phoneticPr fontId="1"/>
  </si>
  <si>
    <t>（１－５）令和６年度の訪問訓練・支援の実績の「平均」移動時間・距離として、最も近い選択肢をお選びください。（プルダウン）</t>
    <rPh sb="5" eb="7">
      <t>レイワ</t>
    </rPh>
    <rPh sb="8" eb="10">
      <t>ネンド</t>
    </rPh>
    <rPh sb="11" eb="13">
      <t>ホウモン</t>
    </rPh>
    <rPh sb="13" eb="15">
      <t>クンレン</t>
    </rPh>
    <rPh sb="16" eb="18">
      <t>シエン</t>
    </rPh>
    <rPh sb="19" eb="21">
      <t>ジッセキ</t>
    </rPh>
    <rPh sb="23" eb="25">
      <t>ヘイキン</t>
    </rPh>
    <rPh sb="26" eb="28">
      <t>イドウ</t>
    </rPh>
    <rPh sb="28" eb="30">
      <t>ジカン</t>
    </rPh>
    <rPh sb="31" eb="33">
      <t>キョリ</t>
    </rPh>
    <rPh sb="37" eb="38">
      <t>モット</t>
    </rPh>
    <rPh sb="39" eb="40">
      <t>チカ</t>
    </rPh>
    <rPh sb="41" eb="44">
      <t>センタクシ</t>
    </rPh>
    <rPh sb="46" eb="47">
      <t>エラ</t>
    </rPh>
    <phoneticPr fontId="1"/>
  </si>
  <si>
    <t>配置ありの場合〇をお選びください
（プルダウン）</t>
    <rPh sb="0" eb="2">
      <t>ハイチ</t>
    </rPh>
    <rPh sb="5" eb="7">
      <t>バアイ</t>
    </rPh>
    <rPh sb="10" eb="11">
      <t>エラ</t>
    </rPh>
    <phoneticPr fontId="1"/>
  </si>
  <si>
    <t>（３）訪問支援を行う実施目的について該当する番号の前の空欄で〇をお選びください（複数回答可）（プルダウン）</t>
    <rPh sb="3" eb="5">
      <t>ホウモン</t>
    </rPh>
    <rPh sb="5" eb="7">
      <t>シエン</t>
    </rPh>
    <rPh sb="8" eb="9">
      <t>オコナ</t>
    </rPh>
    <rPh sb="10" eb="12">
      <t>ジッシ</t>
    </rPh>
    <rPh sb="12" eb="14">
      <t>モクテキ</t>
    </rPh>
    <rPh sb="18" eb="20">
      <t>ガイトウ</t>
    </rPh>
    <rPh sb="22" eb="24">
      <t>バンゴウ</t>
    </rPh>
    <rPh sb="25" eb="26">
      <t>マエ</t>
    </rPh>
    <rPh sb="27" eb="29">
      <t>クウラン</t>
    </rPh>
    <rPh sb="33" eb="34">
      <t>エラ</t>
    </rPh>
    <rPh sb="40" eb="42">
      <t>フクスウ</t>
    </rPh>
    <rPh sb="42" eb="44">
      <t>カイトウ</t>
    </rPh>
    <rPh sb="44" eb="45">
      <t>カ</t>
    </rPh>
    <phoneticPr fontId="1"/>
  </si>
  <si>
    <t>（４）利用者にとっての訪問訓練・支援の必要性について、最も近い選択肢をお選びください。（プルダウン）</t>
    <rPh sb="3" eb="6">
      <t>リヨウシャ</t>
    </rPh>
    <rPh sb="11" eb="13">
      <t>ホウモン</t>
    </rPh>
    <rPh sb="13" eb="15">
      <t>クンレン</t>
    </rPh>
    <rPh sb="16" eb="18">
      <t>シエン</t>
    </rPh>
    <rPh sb="19" eb="22">
      <t>ヒツヨウセイ</t>
    </rPh>
    <rPh sb="27" eb="28">
      <t>モット</t>
    </rPh>
    <rPh sb="29" eb="30">
      <t>チカ</t>
    </rPh>
    <rPh sb="31" eb="34">
      <t>センタクシ</t>
    </rPh>
    <rPh sb="36" eb="37">
      <t>エラ</t>
    </rPh>
    <phoneticPr fontId="1"/>
  </si>
  <si>
    <t>（５）なぜ必要であると考えたか、またはどんな方・場面で必要と考えるか、該当する選択肢の前の空欄で〇をつけてください（複数回答可）（プルダウン）。</t>
    <rPh sb="5" eb="7">
      <t>ヒツヨウ</t>
    </rPh>
    <rPh sb="11" eb="12">
      <t>カンガ</t>
    </rPh>
    <rPh sb="22" eb="23">
      <t>カタ</t>
    </rPh>
    <rPh sb="24" eb="26">
      <t>バメン</t>
    </rPh>
    <rPh sb="27" eb="29">
      <t>ヒツヨウ</t>
    </rPh>
    <rPh sb="30" eb="31">
      <t>カンガ</t>
    </rPh>
    <rPh sb="35" eb="37">
      <t>ガイトウ</t>
    </rPh>
    <rPh sb="39" eb="42">
      <t>センタクシ</t>
    </rPh>
    <rPh sb="43" eb="44">
      <t>マエ</t>
    </rPh>
    <rPh sb="45" eb="47">
      <t>クウラン</t>
    </rPh>
    <rPh sb="58" eb="60">
      <t>フクスウ</t>
    </rPh>
    <rPh sb="60" eb="62">
      <t>カイトウ</t>
    </rPh>
    <rPh sb="62" eb="63">
      <t>カ</t>
    </rPh>
    <phoneticPr fontId="1"/>
  </si>
  <si>
    <t>（６）訪問訓練・支援を実施するうえでの課題として、該当する選択肢の前の空欄で〇をお選びください（複数回答可）（プルダウン）。</t>
    <rPh sb="3" eb="5">
      <t>ホウモン</t>
    </rPh>
    <rPh sb="5" eb="7">
      <t>クンレン</t>
    </rPh>
    <rPh sb="8" eb="10">
      <t>シエン</t>
    </rPh>
    <rPh sb="11" eb="13">
      <t>ジッシ</t>
    </rPh>
    <rPh sb="19" eb="21">
      <t>カダイ</t>
    </rPh>
    <rPh sb="25" eb="27">
      <t>ガイトウ</t>
    </rPh>
    <rPh sb="29" eb="32">
      <t>センタクシ</t>
    </rPh>
    <rPh sb="33" eb="34">
      <t>マエ</t>
    </rPh>
    <rPh sb="35" eb="37">
      <t>クウラン</t>
    </rPh>
    <rPh sb="41" eb="42">
      <t>エラ</t>
    </rPh>
    <rPh sb="48" eb="50">
      <t>フクスウ</t>
    </rPh>
    <rPh sb="50" eb="52">
      <t>カイトウ</t>
    </rPh>
    <rPh sb="52" eb="53">
      <t>カ</t>
    </rPh>
    <phoneticPr fontId="1"/>
  </si>
  <si>
    <t>（１）訪問支援を実施する地域について、該当する選択肢をお選びください。（プルダウン）</t>
    <rPh sb="3" eb="5">
      <t>ホウモン</t>
    </rPh>
    <rPh sb="5" eb="7">
      <t>シエン</t>
    </rPh>
    <rPh sb="8" eb="10">
      <t>ジッシ</t>
    </rPh>
    <rPh sb="12" eb="14">
      <t>チイキ</t>
    </rPh>
    <rPh sb="19" eb="21">
      <t>ガイトウ</t>
    </rPh>
    <rPh sb="23" eb="26">
      <t>センタクシ</t>
    </rPh>
    <rPh sb="28" eb="29">
      <t>エラ</t>
    </rPh>
    <phoneticPr fontId="1"/>
  </si>
  <si>
    <t>（１）法人種別について、該当するものをリストから１つお選びください（プルダウン）。その他を選んだ場合はその下の空欄に具体的にご記入ください。</t>
    <rPh sb="3" eb="5">
      <t>ホウジン</t>
    </rPh>
    <rPh sb="5" eb="7">
      <t>シュベツ</t>
    </rPh>
    <rPh sb="12" eb="14">
      <t>ガイトウ</t>
    </rPh>
    <rPh sb="27" eb="28">
      <t>エラ</t>
    </rPh>
    <rPh sb="43" eb="44">
      <t>ホカ</t>
    </rPh>
    <rPh sb="45" eb="46">
      <t>エラ</t>
    </rPh>
    <rPh sb="48" eb="50">
      <t>バアイ</t>
    </rPh>
    <rPh sb="53" eb="54">
      <t>シタ</t>
    </rPh>
    <rPh sb="55" eb="57">
      <t>クウラン</t>
    </rPh>
    <rPh sb="58" eb="61">
      <t>グタイテキ</t>
    </rPh>
    <rPh sb="63" eb="65">
      <t>キニュウ</t>
    </rPh>
    <phoneticPr fontId="1"/>
  </si>
  <si>
    <t>１．利用者の属性についてお答えください（プルダウン）。</t>
    <rPh sb="2" eb="5">
      <t>リヨウシャ</t>
    </rPh>
    <phoneticPr fontId="1"/>
  </si>
  <si>
    <t>利用前（プルダウン）</t>
    <rPh sb="0" eb="3">
      <t>リヨウマエ</t>
    </rPh>
    <phoneticPr fontId="1"/>
  </si>
  <si>
    <t>利用終了時点（プルダウン）</t>
    <rPh sb="0" eb="2">
      <t>リヨウ</t>
    </rPh>
    <rPh sb="2" eb="4">
      <t>シュウリョウ</t>
    </rPh>
    <rPh sb="4" eb="6">
      <t>ジテン</t>
    </rPh>
    <phoneticPr fontId="1"/>
  </si>
  <si>
    <t>活動状況（プルダウン）</t>
    <rPh sb="0" eb="2">
      <t>カツドウ</t>
    </rPh>
    <rPh sb="2" eb="4">
      <t>ジョウキョウ</t>
    </rPh>
    <phoneticPr fontId="1"/>
  </si>
  <si>
    <t>勤務形態
(プルダウン)</t>
    <rPh sb="0" eb="4">
      <t>キンムケイタイ</t>
    </rPh>
    <phoneticPr fontId="1"/>
  </si>
  <si>
    <t>自立訓練（機能訓練）の加算の取得状況（2024年度での状況）を選択してください（プルダウン）</t>
    <rPh sb="0" eb="2">
      <t>ジリツ</t>
    </rPh>
    <rPh sb="2" eb="4">
      <t>クンレン</t>
    </rPh>
    <rPh sb="5" eb="7">
      <t>キノウ</t>
    </rPh>
    <rPh sb="7" eb="9">
      <t>クンレン</t>
    </rPh>
    <rPh sb="11" eb="13">
      <t>カサン</t>
    </rPh>
    <rPh sb="14" eb="16">
      <t>シュトク</t>
    </rPh>
    <rPh sb="16" eb="18">
      <t>ジョウキョウ</t>
    </rPh>
    <rPh sb="23" eb="25">
      <t>ネンド</t>
    </rPh>
    <rPh sb="27" eb="29">
      <t>ジョウキョウ</t>
    </rPh>
    <rPh sb="31" eb="33">
      <t>センタク</t>
    </rPh>
    <phoneticPr fontId="1"/>
  </si>
  <si>
    <t>加算反映
(プルダウン)</t>
    <rPh sb="0" eb="2">
      <t>カサン</t>
    </rPh>
    <rPh sb="2" eb="4">
      <t>ハンエイ</t>
    </rPh>
    <phoneticPr fontId="1"/>
  </si>
  <si>
    <t>SIM公表
(プルダウン)</t>
    <rPh sb="3" eb="5">
      <t>コウヒョウ</t>
    </rPh>
    <phoneticPr fontId="1"/>
  </si>
  <si>
    <t>マニュアルの活用
 (プルダウン)</t>
    <rPh sb="6" eb="8">
      <t>カツヨウ</t>
    </rPh>
    <phoneticPr fontId="1"/>
  </si>
  <si>
    <t>研修の受講・実施(プルダウン)</t>
    <rPh sb="0" eb="2">
      <t>ケンシュウ</t>
    </rPh>
    <rPh sb="3" eb="5">
      <t>ジュコウ</t>
    </rPh>
    <rPh sb="6" eb="8">
      <t>ジッシ</t>
    </rPh>
    <phoneticPr fontId="1"/>
  </si>
  <si>
    <t>評価体制(プルダウン)</t>
    <rPh sb="0" eb="2">
      <t>ヒョウカ</t>
    </rPh>
    <rPh sb="2" eb="4">
      <t>タイセイ</t>
    </rPh>
    <phoneticPr fontId="1"/>
  </si>
  <si>
    <t>評価者(プルダウン)</t>
    <rPh sb="0" eb="3">
      <t>ヒョウカシャ</t>
    </rPh>
    <phoneticPr fontId="1"/>
  </si>
  <si>
    <t>ＳＩＭを導入していない(プルダウン)</t>
    <phoneticPr fontId="1"/>
  </si>
  <si>
    <t>これから導入する予定である(プルダウン)</t>
    <rPh sb="4" eb="6">
      <t>ドウニュウ</t>
    </rPh>
    <rPh sb="8" eb="10">
      <t>ヨテイ</t>
    </rPh>
    <phoneticPr fontId="1"/>
  </si>
  <si>
    <t>◆導入予定：まだ導入していない理由を選択してください（複数回答可）(プルダウン)</t>
    <rPh sb="1" eb="3">
      <t>ドウニュウ</t>
    </rPh>
    <rPh sb="3" eb="5">
      <t>ヨテイ</t>
    </rPh>
    <rPh sb="8" eb="10">
      <t>ドウニュウ</t>
    </rPh>
    <rPh sb="15" eb="17">
      <t>リユウ</t>
    </rPh>
    <rPh sb="18" eb="20">
      <t>センタク</t>
    </rPh>
    <rPh sb="27" eb="29">
      <t>フクスウ</t>
    </rPh>
    <rPh sb="29" eb="31">
      <t>カイトウ</t>
    </rPh>
    <rPh sb="31" eb="32">
      <t>カ</t>
    </rPh>
    <phoneticPr fontId="1"/>
  </si>
  <si>
    <t>◆導入予定なし：導入しない理由を選択してください（複数回答可）(プルダウン)</t>
    <rPh sb="1" eb="3">
      <t>ドウニュウ</t>
    </rPh>
    <rPh sb="3" eb="5">
      <t>ヨテイ</t>
    </rPh>
    <rPh sb="8" eb="10">
      <t>ドウニュウ</t>
    </rPh>
    <rPh sb="13" eb="15">
      <t>リユウ</t>
    </rPh>
    <rPh sb="16" eb="18">
      <t>センタク</t>
    </rPh>
    <rPh sb="25" eb="29">
      <t>フクスウカイトウ</t>
    </rPh>
    <rPh sb="29" eb="30">
      <t>カ</t>
    </rPh>
    <phoneticPr fontId="1"/>
  </si>
  <si>
    <r>
      <rPr>
        <b/>
        <sz val="10.5"/>
        <color theme="1"/>
        <rFont val="ＭＳ ゴシック"/>
        <family val="3"/>
        <charset val="128"/>
      </rPr>
      <t>１）機能訓練</t>
    </r>
    <r>
      <rPr>
        <sz val="10.5"/>
        <color theme="1"/>
        <rFont val="ＭＳ ゴシック"/>
        <family val="3"/>
        <charset val="128"/>
      </rPr>
      <t>（上記（２）①②③）</t>
    </r>
    <rPh sb="2" eb="4">
      <t>キノウ</t>
    </rPh>
    <rPh sb="4" eb="6">
      <t>クンレン</t>
    </rPh>
    <rPh sb="7" eb="9">
      <t>ジョウキ</t>
    </rPh>
    <phoneticPr fontId="1"/>
  </si>
  <si>
    <r>
      <rPr>
        <b/>
        <sz val="10.5"/>
        <color theme="1"/>
        <rFont val="ＭＳ ゴシック"/>
        <family val="3"/>
        <charset val="128"/>
      </rPr>
      <t>２）生活訓練</t>
    </r>
    <r>
      <rPr>
        <sz val="10.5"/>
        <color theme="1"/>
        <rFont val="ＭＳ ゴシック"/>
        <family val="3"/>
        <charset val="128"/>
      </rPr>
      <t>（上記（２）④⑤⑥⑦）</t>
    </r>
    <rPh sb="2" eb="6">
      <t>セイカツクンレン</t>
    </rPh>
    <rPh sb="7" eb="9">
      <t>ジョウキ</t>
    </rPh>
    <phoneticPr fontId="1"/>
  </si>
  <si>
    <t>支援・プログラム一覧表</t>
  </si>
  <si>
    <t>２）実施状況調査票_機能訓練</t>
    <rPh sb="2" eb="4">
      <t>ジッシ</t>
    </rPh>
    <rPh sb="4" eb="6">
      <t>ジョウキョウ</t>
    </rPh>
    <rPh sb="6" eb="8">
      <t>チョウサ</t>
    </rPh>
    <rPh sb="8" eb="9">
      <t>ヒョウ</t>
    </rPh>
    <rPh sb="10" eb="12">
      <t>キノウ</t>
    </rPh>
    <rPh sb="12" eb="14">
      <t>クンレン</t>
    </rPh>
    <phoneticPr fontId="1"/>
  </si>
  <si>
    <t>３）実施状況調査票_生活訓練</t>
    <rPh sb="2" eb="4">
      <t>ジッシ</t>
    </rPh>
    <rPh sb="4" eb="6">
      <t>ジョウキョウ</t>
    </rPh>
    <rPh sb="6" eb="8">
      <t>チョウサ</t>
    </rPh>
    <rPh sb="8" eb="9">
      <t>ヒョウ</t>
    </rPh>
    <rPh sb="10" eb="12">
      <t>セイカツ</t>
    </rPh>
    <rPh sb="12" eb="14">
      <t>クンレン</t>
    </rPh>
    <phoneticPr fontId="1"/>
  </si>
  <si>
    <t>個票は縦に並んでいます。対象となる人すべてをご記入ください</t>
    <rPh sb="0" eb="2">
      <t>コヒョウ</t>
    </rPh>
    <rPh sb="3" eb="4">
      <t>タテ</t>
    </rPh>
    <rPh sb="5" eb="6">
      <t>ナラ</t>
    </rPh>
    <rPh sb="12" eb="14">
      <t>タイショウ</t>
    </rPh>
    <rPh sb="17" eb="18">
      <t>ヒト</t>
    </rPh>
    <rPh sb="23" eb="25">
      <t>キニュウ</t>
    </rPh>
    <phoneticPr fontId="1"/>
  </si>
  <si>
    <t>⑤家事活動　（選択項目）
（調理以外）</t>
    <rPh sb="1" eb="3">
      <t>カジ</t>
    </rPh>
    <rPh sb="3" eb="5">
      <t>カツドウ</t>
    </rPh>
    <rPh sb="7" eb="11">
      <t>センタクコウモク</t>
    </rPh>
    <rPh sb="14" eb="16">
      <t>チョウリ</t>
    </rPh>
    <rPh sb="16" eb="18">
      <t>イガイ</t>
    </rPh>
    <phoneticPr fontId="1"/>
  </si>
  <si>
    <t>⑥調理（選択項目）</t>
    <rPh sb="1" eb="3">
      <t>チョウリ</t>
    </rPh>
    <rPh sb="4" eb="8">
      <t>センタクコウモク</t>
    </rPh>
    <phoneticPr fontId="1"/>
  </si>
  <si>
    <t>⑩仕事/学校（選択項目）</t>
    <rPh sb="1" eb="3">
      <t>シゴト</t>
    </rPh>
    <rPh sb="4" eb="6">
      <t>ガッコウ</t>
    </rPh>
    <rPh sb="7" eb="11">
      <t>センタクコウモク</t>
    </rPh>
    <phoneticPr fontId="1"/>
  </si>
  <si>
    <t>全ての事業所にお答えいただきます</t>
    <rPh sb="0" eb="1">
      <t>スベ</t>
    </rPh>
    <rPh sb="3" eb="6">
      <t>ジギョウショ</t>
    </rPh>
    <rPh sb="8" eb="9">
      <t>コタ</t>
    </rPh>
    <phoneticPr fontId="1"/>
  </si>
  <si>
    <t>機能訓練を実施している事業所の方がご回答ください</t>
    <rPh sb="0" eb="4">
      <t>キノウクンレン</t>
    </rPh>
    <rPh sb="5" eb="7">
      <t>ジッシ</t>
    </rPh>
    <rPh sb="11" eb="14">
      <t>ジギョウショ</t>
    </rPh>
    <rPh sb="15" eb="16">
      <t>カタ</t>
    </rPh>
    <rPh sb="18" eb="20">
      <t>カイトウ</t>
    </rPh>
    <phoneticPr fontId="1"/>
  </si>
  <si>
    <t>生活訓練を実施している事業所の方がご回答ください</t>
    <rPh sb="0" eb="4">
      <t>セイカツクンレン</t>
    </rPh>
    <rPh sb="5" eb="7">
      <t>ジッシ</t>
    </rPh>
    <rPh sb="11" eb="14">
      <t>ジギョウショ</t>
    </rPh>
    <rPh sb="15" eb="16">
      <t>カタ</t>
    </rPh>
    <rPh sb="18" eb="20">
      <t>カイトウ</t>
    </rPh>
    <phoneticPr fontId="1"/>
  </si>
  <si>
    <t>全ての事業所の方がお答えください</t>
    <rPh sb="0" eb="1">
      <t>スベ</t>
    </rPh>
    <rPh sb="3" eb="6">
      <t>ジギョウショ</t>
    </rPh>
    <rPh sb="7" eb="8">
      <t>カタ</t>
    </rPh>
    <rPh sb="10" eb="11">
      <t>コタ</t>
    </rPh>
    <phoneticPr fontId="1"/>
  </si>
  <si>
    <t>２．本調査の目的</t>
    <rPh sb="2" eb="5">
      <t>ホンチョウサ</t>
    </rPh>
    <rPh sb="6" eb="8">
      <t>モクテキ</t>
    </rPh>
    <phoneticPr fontId="1"/>
  </si>
  <si>
    <t>本調査は自立訓練事業所において、次のことを明らかにすることを目的として実施します。
・自立訓練（機能訓練・生活訓練）事業所における、訪問訓練・支援の実態及びその効果を明らかにするとともに、訪問訓練に対する課題や要望等を確認し、今後のあるべき訪問訓練・支援の実施体制について提言をまとめる。
・自立訓練（機能訓練・生活訓練）事業所において、 SIM において効果のみられる項目と提供するプログラム等の支援内容との関連性を明らかにする。さらに、令和４年度障害者総合福祉推進事業「自立訓練事業における標準的な支援プログラム及び評価指標の活用についての調査研究」において使用したSIMによる評価マニュアルにつ いて、改訂版の作成やより活用しやすくなる方策についての検討を行う。</t>
    <rPh sb="0" eb="3">
      <t>ホンチョウサ</t>
    </rPh>
    <rPh sb="4" eb="11">
      <t>ジリツクンレンジギョウショ</t>
    </rPh>
    <rPh sb="16" eb="17">
      <t>ツギ</t>
    </rPh>
    <rPh sb="21" eb="22">
      <t>アキ</t>
    </rPh>
    <rPh sb="30" eb="32">
      <t>モクテキ</t>
    </rPh>
    <rPh sb="35" eb="37">
      <t>ジッシ</t>
    </rPh>
    <rPh sb="43" eb="47">
      <t>ジリツクンレン</t>
    </rPh>
    <rPh sb="48" eb="52">
      <t>キノウクンレン</t>
    </rPh>
    <rPh sb="53" eb="57">
      <t>セイカツクンレン</t>
    </rPh>
    <rPh sb="58" eb="61">
      <t>ジギョウショ</t>
    </rPh>
    <rPh sb="66" eb="70">
      <t>ホウモンクンレン</t>
    </rPh>
    <rPh sb="71" eb="73">
      <t>シエン</t>
    </rPh>
    <rPh sb="74" eb="77">
      <t>ジッタイオヨ</t>
    </rPh>
    <rPh sb="80" eb="82">
      <t>コウカ</t>
    </rPh>
    <rPh sb="83" eb="84">
      <t>アキ</t>
    </rPh>
    <rPh sb="94" eb="98">
      <t>ホウモンクンレン</t>
    </rPh>
    <rPh sb="99" eb="100">
      <t>タイ</t>
    </rPh>
    <rPh sb="102" eb="104">
      <t>カダイ</t>
    </rPh>
    <rPh sb="105" eb="108">
      <t>ヨウボウトウ</t>
    </rPh>
    <rPh sb="109" eb="111">
      <t>カクニン</t>
    </rPh>
    <rPh sb="113" eb="115">
      <t>コンゴ</t>
    </rPh>
    <rPh sb="120" eb="124">
      <t>ホウモンクンレン</t>
    </rPh>
    <rPh sb="125" eb="127">
      <t>シエン</t>
    </rPh>
    <rPh sb="128" eb="132">
      <t>ジッシタイセイ</t>
    </rPh>
    <rPh sb="136" eb="138">
      <t>テイゲン</t>
    </rPh>
    <rPh sb="146" eb="150">
      <t>ジリツクンレン</t>
    </rPh>
    <rPh sb="151" eb="155">
      <t>キノウクンレン</t>
    </rPh>
    <rPh sb="156" eb="160">
      <t>セイカツクンレン</t>
    </rPh>
    <rPh sb="161" eb="164">
      <t>ジギョウショ</t>
    </rPh>
    <phoneticPr fontId="1"/>
  </si>
  <si>
    <t>５．ご確認いただきたい事項</t>
    <phoneticPr fontId="1"/>
  </si>
  <si>
    <t>調査票は以下の各シートに分かれています。</t>
    <rPh sb="0" eb="3">
      <t>チョウサヒョウ</t>
    </rPh>
    <rPh sb="4" eb="6">
      <t>イカ</t>
    </rPh>
    <rPh sb="7" eb="8">
      <t>カク</t>
    </rPh>
    <rPh sb="12" eb="13">
      <t>ワ</t>
    </rPh>
    <phoneticPr fontId="1"/>
  </si>
  <si>
    <t>別ファイルになります</t>
    <rPh sb="0" eb="1">
      <t>ベツ</t>
    </rPh>
    <phoneticPr fontId="1"/>
  </si>
  <si>
    <t>SIMの活動状況と支援プログラム</t>
    <rPh sb="4" eb="8">
      <t>カツドウジョウキョウ</t>
    </rPh>
    <rPh sb="9" eb="11">
      <t>シエン</t>
    </rPh>
    <phoneticPr fontId="1"/>
  </si>
  <si>
    <t>訪問訓練・支援</t>
    <rPh sb="0" eb="4">
      <t>ホウモンクンレン</t>
    </rPh>
    <rPh sb="5" eb="7">
      <t>シエン</t>
    </rPh>
    <phoneticPr fontId="1"/>
  </si>
  <si>
    <t>訪問支援を行っている事業所はお答えください</t>
    <rPh sb="10" eb="13">
      <t>ジギョウショ</t>
    </rPh>
    <rPh sb="15" eb="16">
      <t>コタ</t>
    </rPh>
    <phoneticPr fontId="1"/>
  </si>
  <si>
    <t>（令和６年度に請求実績がない場合も含む）</t>
    <rPh sb="1" eb="3">
      <t>レイワ</t>
    </rPh>
    <rPh sb="4" eb="6">
      <t>ネンド</t>
    </rPh>
    <rPh sb="7" eb="11">
      <t>セイキュウジッセキ</t>
    </rPh>
    <rPh sb="14" eb="16">
      <t>バアイ</t>
    </rPh>
    <rPh sb="17" eb="18">
      <t>フク</t>
    </rPh>
    <phoneticPr fontId="1"/>
  </si>
  <si>
    <t>６）訪問支援調査票</t>
    <rPh sb="2" eb="9">
      <t>ホウモンシエンチョウサヒョウ</t>
    </rPh>
    <phoneticPr fontId="1"/>
  </si>
  <si>
    <t>自立訓練（生活訓練）の利用定員と利用者数等（2024年度実績）</t>
    <phoneticPr fontId="1"/>
  </si>
  <si>
    <t>併設している事業の活動状況と利用定員（多機能型、障害者支援施設の場合）</t>
    <phoneticPr fontId="1"/>
  </si>
  <si>
    <t>２．ＳＩＭの実施状況</t>
    <rPh sb="6" eb="8">
      <t>ジッシ</t>
    </rPh>
    <rPh sb="8" eb="10">
      <t>ジョウキョウ</t>
    </rPh>
    <phoneticPr fontId="1"/>
  </si>
  <si>
    <t>評価に手間・労力がかかる</t>
  </si>
  <si>
    <t>研修の機会が少ない・ない、</t>
  </si>
  <si>
    <t>評価できる職員体制の確保に苦労する</t>
  </si>
  <si>
    <t>評価に充分な設備・環境がない</t>
  </si>
  <si>
    <t>評価できる職員体制の確保がまだ</t>
  </si>
  <si>
    <t>評価に充分な設備・環境がまだない</t>
  </si>
  <si>
    <t>周囲の事業所が行っていない</t>
  </si>
  <si>
    <t>1．基本情報</t>
    <rPh sb="2" eb="4">
      <t>キホン</t>
    </rPh>
    <rPh sb="4" eb="6">
      <t>ジョウホウ</t>
    </rPh>
    <phoneticPr fontId="1"/>
  </si>
  <si>
    <t>2．ＳＩＭの実施状況</t>
    <rPh sb="6" eb="8">
      <t>ジッシ</t>
    </rPh>
    <rPh sb="8" eb="10">
      <t>ジョウキョウ</t>
    </rPh>
    <phoneticPr fontId="1"/>
  </si>
  <si>
    <t>自立訓練をより効果的に提供するための研究</t>
    <phoneticPr fontId="1"/>
  </si>
  <si>
    <t>初めに1)基本票をご回答いただき、該当する調査票をご回答ください。</t>
    <rPh sb="0" eb="1">
      <t>ハジ</t>
    </rPh>
    <rPh sb="5" eb="8">
      <t>キホンヒョウ</t>
    </rPh>
    <rPh sb="10" eb="12">
      <t>カイトウ</t>
    </rPh>
    <rPh sb="17" eb="19">
      <t>ガイトウ</t>
    </rPh>
    <rPh sb="21" eb="24">
      <t>チョウサヒョウ</t>
    </rPh>
    <rPh sb="26" eb="28">
      <t>カイトウ</t>
    </rPh>
    <phoneticPr fontId="1"/>
  </si>
  <si>
    <t>　１）基本票</t>
    <rPh sb="3" eb="6">
      <t>キホンヒョウ</t>
    </rPh>
    <phoneticPr fontId="1"/>
  </si>
  <si>
    <t>　４）プログラム評価票</t>
    <phoneticPr fontId="1"/>
  </si>
  <si>
    <t>　５）個別票</t>
    <phoneticPr fontId="1"/>
  </si>
  <si>
    <t>　６）訪問支援調査票</t>
    <rPh sb="5" eb="7">
      <t>シエン</t>
    </rPh>
    <phoneticPr fontId="1"/>
  </si>
  <si>
    <t>６）訪問支援調査票と併せて、ファイルに記載された要綱に従いご回答ください</t>
    <rPh sb="2" eb="9">
      <t>ホウモンシエンチョウサヒョウ</t>
    </rPh>
    <rPh sb="10" eb="11">
      <t>アワ</t>
    </rPh>
    <phoneticPr fontId="1"/>
  </si>
  <si>
    <t>　２）実施状況調査票_機能</t>
    <rPh sb="11" eb="13">
      <t>キノウ</t>
    </rPh>
    <phoneticPr fontId="1"/>
  </si>
  <si>
    <t>　３）実施状況調査票_生活</t>
    <rPh sb="11" eb="13">
      <t>セイカツ</t>
    </rPh>
    <phoneticPr fontId="1"/>
  </si>
  <si>
    <r>
      <rPr>
        <b/>
        <sz val="10"/>
        <color theme="1"/>
        <rFont val="游ゴシック"/>
        <family val="3"/>
        <charset val="128"/>
        <scheme val="minor"/>
      </rPr>
      <t>①個人情報の取り扱いに関するお約束</t>
    </r>
    <r>
      <rPr>
        <sz val="10"/>
        <color theme="1"/>
        <rFont val="游明朝"/>
        <family val="1"/>
        <charset val="128"/>
      </rPr>
      <t xml:space="preserve">
　ご回答いただいた内容は、次のように取り扱うことをお約束いたします。
　・調査研究目的以外には使用いたしません。
　・ご回答いただいた内容は統計的に処理し、ご回答者が特定できないようにいたします。
　・自由記載の内容も、個々の回答者が特定されないよう配慮し、データ化いたします。</t>
    </r>
    <phoneticPr fontId="1"/>
  </si>
  <si>
    <t>　７）訪問支援事例票</t>
    <rPh sb="3" eb="7">
      <t>ホウモンシエン</t>
    </rPh>
    <rPh sb="7" eb="10">
      <t>ジレイヒョウ</t>
    </rPh>
    <phoneticPr fontId="1"/>
  </si>
  <si>
    <r>
      <rPr>
        <b/>
        <sz val="10"/>
        <color theme="1"/>
        <rFont val="游ゴシック"/>
        <family val="3"/>
        <charset val="128"/>
        <scheme val="minor"/>
      </rPr>
      <t>③本調査のお問い合わせ先は以下になります。</t>
    </r>
    <r>
      <rPr>
        <sz val="10"/>
        <color theme="1"/>
        <rFont val="游ゴシック"/>
        <family val="3"/>
        <charset val="128"/>
        <scheme val="minor"/>
      </rPr>
      <t xml:space="preserve">
</t>
    </r>
    <r>
      <rPr>
        <sz val="10"/>
        <color theme="1"/>
        <rFont val="游ゴシック"/>
        <family val="3"/>
        <charset val="128"/>
      </rPr>
      <t xml:space="preserve">　調査内容にご不明な点がございましたら、以下の問い合わせ先までメールもしくは電話にてお問合せください。
</t>
    </r>
    <r>
      <rPr>
        <b/>
        <sz val="10"/>
        <color theme="1"/>
        <rFont val="游ゴシック"/>
        <family val="3"/>
        <charset val="128"/>
      </rPr>
      <t>【問い合わせ先】</t>
    </r>
    <r>
      <rPr>
        <sz val="10"/>
        <color theme="1"/>
        <rFont val="游ゴシック"/>
        <family val="3"/>
        <charset val="128"/>
      </rPr>
      <t xml:space="preserve">
</t>
    </r>
    <r>
      <rPr>
        <b/>
        <sz val="10"/>
        <color theme="1"/>
        <rFont val="游ゴシック"/>
        <family val="3"/>
        <charset val="128"/>
      </rPr>
      <t>　　社会福祉法人千葉県身体障害者福祉事業団
　　　千葉県千葉リハビリテーションセンター　更生園　支援部　　副部長　寺内 勲
　　　　住所　〒266-0005 千葉市緑区誉田町１－４５－２
　　　　電話　043-291-1831(代表) 内線 480
　　　　mail    isao.terauchi@chiba-reha.jp</t>
    </r>
    <r>
      <rPr>
        <b/>
        <sz val="10"/>
        <color theme="1"/>
        <rFont val="游ゴシック"/>
        <family val="3"/>
        <charset val="128"/>
        <scheme val="minor"/>
      </rPr>
      <t xml:space="preserve">
</t>
    </r>
    <r>
      <rPr>
        <sz val="10"/>
        <color theme="1"/>
        <rFont val="游ゴシック"/>
        <family val="3"/>
        <charset val="128"/>
        <scheme val="minor"/>
      </rPr>
      <t xml:space="preserve">
</t>
    </r>
    <rPh sb="1" eb="4">
      <t>ホンチョウサ</t>
    </rPh>
    <rPh sb="75" eb="76">
      <t>ト</t>
    </rPh>
    <rPh sb="77" eb="78">
      <t>ア</t>
    </rPh>
    <rPh sb="80" eb="81">
      <t>サキ</t>
    </rPh>
    <rPh sb="85" eb="91">
      <t>シャカイフクシホウジン</t>
    </rPh>
    <rPh sb="91" eb="99">
      <t>チバケンシンタイショウガイシャ</t>
    </rPh>
    <rPh sb="99" eb="104">
      <t>フクシジギョウダン</t>
    </rPh>
    <rPh sb="108" eb="111">
      <t>チバケン</t>
    </rPh>
    <rPh sb="111" eb="113">
      <t>チバ</t>
    </rPh>
    <rPh sb="127" eb="130">
      <t>コウセイエン</t>
    </rPh>
    <rPh sb="131" eb="134">
      <t>シエンブ</t>
    </rPh>
    <rPh sb="136" eb="139">
      <t>フクブチョウ</t>
    </rPh>
    <rPh sb="140" eb="142">
      <t>テラウチ</t>
    </rPh>
    <rPh sb="143" eb="144">
      <t>イサオ</t>
    </rPh>
    <rPh sb="149" eb="151">
      <t>ジュウショ</t>
    </rPh>
    <rPh sb="162" eb="165">
      <t>チバシ</t>
    </rPh>
    <rPh sb="165" eb="167">
      <t>ミドリク</t>
    </rPh>
    <rPh sb="181" eb="183">
      <t>デンワ</t>
    </rPh>
    <rPh sb="197" eb="199">
      <t>ダイヒョウ</t>
    </rPh>
    <rPh sb="201" eb="203">
      <t>ナイセン</t>
    </rPh>
    <phoneticPr fontId="1"/>
  </si>
  <si>
    <t>この度は調査にご協力いただきありがとうございます。</t>
    <rPh sb="2" eb="3">
      <t>タビ</t>
    </rPh>
    <rPh sb="4" eb="6">
      <t>チョウサ</t>
    </rPh>
    <rPh sb="8" eb="10">
      <t>キョウリョク</t>
    </rPh>
    <phoneticPr fontId="1"/>
  </si>
  <si>
    <t>■各セルの意味</t>
    <rPh sb="1" eb="2">
      <t>カク</t>
    </rPh>
    <rPh sb="5" eb="7">
      <t>イミ</t>
    </rPh>
    <phoneticPr fontId="1"/>
  </si>
  <si>
    <t>左の色のセルは自由記述または数値記入欄です。</t>
    <rPh sb="0" eb="1">
      <t>ヒダリ</t>
    </rPh>
    <rPh sb="2" eb="3">
      <t>イロ</t>
    </rPh>
    <rPh sb="7" eb="9">
      <t>ジユウ</t>
    </rPh>
    <rPh sb="9" eb="11">
      <t>キジュツ</t>
    </rPh>
    <rPh sb="14" eb="16">
      <t>スウチ</t>
    </rPh>
    <rPh sb="16" eb="18">
      <t>キニュウ</t>
    </rPh>
    <rPh sb="18" eb="19">
      <t>ラン</t>
    </rPh>
    <phoneticPr fontId="1"/>
  </si>
  <si>
    <r>
      <t>ＳＩＭを導入している場合は</t>
    </r>
    <r>
      <rPr>
        <sz val="10.5"/>
        <color rgb="FFFF0000"/>
        <rFont val="ＭＳ ゴシック"/>
        <family val="3"/>
        <charset val="128"/>
      </rPr>
      <t>左の欄にチェックを入れてください</t>
    </r>
    <r>
      <rPr>
        <sz val="10.5"/>
        <color theme="1"/>
        <rFont val="ＭＳ ゴシック"/>
        <family val="3"/>
        <charset val="128"/>
      </rPr>
      <t>（プルダウン）</t>
    </r>
    <rPh sb="10" eb="12">
      <t>バアイ</t>
    </rPh>
    <rPh sb="13" eb="14">
      <t>ヒダリ</t>
    </rPh>
    <rPh sb="15" eb="16">
      <t>ラン</t>
    </rPh>
    <rPh sb="22" eb="23">
      <t>イ</t>
    </rPh>
    <phoneticPr fontId="1"/>
  </si>
  <si>
    <t>回答時の留意点</t>
    <rPh sb="0" eb="3">
      <t>カイトウジ</t>
    </rPh>
    <rPh sb="4" eb="7">
      <t>リュウイテン</t>
    </rPh>
    <phoneticPr fontId="1"/>
  </si>
  <si>
    <t>■回答の順番</t>
    <rPh sb="1" eb="3">
      <t>カイトウ</t>
    </rPh>
    <rPh sb="4" eb="6">
      <t>ジュンバン</t>
    </rPh>
    <phoneticPr fontId="1"/>
  </si>
  <si>
    <t>以下の点に留意し、各シートにご記入ください。</t>
    <rPh sb="0" eb="2">
      <t>イカ</t>
    </rPh>
    <rPh sb="3" eb="4">
      <t>テン</t>
    </rPh>
    <rPh sb="5" eb="7">
      <t>リュウイ</t>
    </rPh>
    <rPh sb="9" eb="10">
      <t>カク</t>
    </rPh>
    <rPh sb="15" eb="17">
      <t>キニュウ</t>
    </rPh>
    <phoneticPr fontId="1"/>
  </si>
  <si>
    <t>左の色のセルはプルダウン項目です。プルダウンから該当する選択肢を選んでください。</t>
    <rPh sb="0" eb="1">
      <t>ヒダリ</t>
    </rPh>
    <rPh sb="2" eb="3">
      <t>イロ</t>
    </rPh>
    <rPh sb="12" eb="14">
      <t>コウモク</t>
    </rPh>
    <phoneticPr fontId="1"/>
  </si>
  <si>
    <r>
      <t>・はじめに、</t>
    </r>
    <r>
      <rPr>
        <sz val="11"/>
        <color theme="5" tint="-0.249977111117893"/>
        <rFont val="游ゴシック"/>
        <family val="3"/>
        <charset val="128"/>
        <scheme val="minor"/>
      </rPr>
      <t>１）基本票</t>
    </r>
    <r>
      <rPr>
        <sz val="11"/>
        <color theme="1"/>
        <rFont val="游ゴシック"/>
        <family val="2"/>
        <charset val="128"/>
        <scheme val="minor"/>
      </rPr>
      <t>をご回答ください。</t>
    </r>
    <rPh sb="8" eb="11">
      <t>キホンヒョウ</t>
    </rPh>
    <rPh sb="13" eb="15">
      <t>カイトウ</t>
    </rPh>
    <phoneticPr fontId="1"/>
  </si>
  <si>
    <t>上記の色のセル以外は入力できません。</t>
    <rPh sb="0" eb="2">
      <t>ジョウキ</t>
    </rPh>
    <rPh sb="3" eb="4">
      <t>イロ</t>
    </rPh>
    <rPh sb="7" eb="9">
      <t>イガイ</t>
    </rPh>
    <rPh sb="10" eb="12">
      <t>ニュウリョク</t>
    </rPh>
    <phoneticPr fontId="1"/>
  </si>
  <si>
    <t>■レイアウトの変更</t>
    <rPh sb="7" eb="9">
      <t>ヘンコウ</t>
    </rPh>
    <phoneticPr fontId="1"/>
  </si>
  <si>
    <t>なお、記入後、キーボードのdeleteボタンを押すことで、入力した内容を消すことができます。</t>
    <rPh sb="3" eb="6">
      <t>キニュウゴ</t>
    </rPh>
    <rPh sb="23" eb="24">
      <t>オ</t>
    </rPh>
    <rPh sb="29" eb="31">
      <t>ニュウリョク</t>
    </rPh>
    <rPh sb="33" eb="35">
      <t>ナイヨウ</t>
    </rPh>
    <rPh sb="36" eb="37">
      <t>ケ</t>
    </rPh>
    <phoneticPr fontId="1"/>
  </si>
  <si>
    <t>・レイアウトの変更はできません。</t>
    <rPh sb="7" eb="9">
      <t>ヘンコウ</t>
    </rPh>
    <phoneticPr fontId="1"/>
  </si>
  <si>
    <t>・行、列の追加、シートの削除はできません。</t>
    <rPh sb="1" eb="2">
      <t>ギョウ</t>
    </rPh>
    <rPh sb="3" eb="4">
      <t>レツ</t>
    </rPh>
    <rPh sb="5" eb="7">
      <t>ツイカ</t>
    </rPh>
    <rPh sb="12" eb="14">
      <t>サクジョ</t>
    </rPh>
    <phoneticPr fontId="1"/>
  </si>
  <si>
    <r>
      <t>・</t>
    </r>
    <r>
      <rPr>
        <sz val="11"/>
        <color theme="5" tint="-0.249977111117893"/>
        <rFont val="游ゴシック"/>
        <family val="3"/>
        <charset val="128"/>
        <scheme val="minor"/>
      </rPr>
      <t>１）基本票</t>
    </r>
    <r>
      <rPr>
        <sz val="11"/>
        <color theme="1"/>
        <rFont val="游ゴシック"/>
        <family val="2"/>
        <charset val="128"/>
        <scheme val="minor"/>
      </rPr>
      <t>に記入すると入力指示が赤字で出てきます。</t>
    </r>
    <rPh sb="3" eb="6">
      <t>キホンヒョウ</t>
    </rPh>
    <rPh sb="7" eb="9">
      <t>キニュウ</t>
    </rPh>
    <rPh sb="12" eb="16">
      <t>ニュウリョクシジ</t>
    </rPh>
    <rPh sb="17" eb="19">
      <t>アカジ</t>
    </rPh>
    <rPh sb="20" eb="21">
      <t>デ</t>
    </rPh>
    <phoneticPr fontId="1"/>
  </si>
  <si>
    <r>
      <t>・</t>
    </r>
    <r>
      <rPr>
        <sz val="11"/>
        <color theme="4"/>
        <rFont val="游ゴシック"/>
        <family val="3"/>
        <charset val="128"/>
        <scheme val="minor"/>
      </rPr>
      <t>調査票７）訪問支援事例票</t>
    </r>
    <r>
      <rPr>
        <sz val="11"/>
        <color theme="1"/>
        <rFont val="游ゴシック"/>
        <family val="2"/>
        <charset val="128"/>
        <scheme val="minor"/>
      </rPr>
      <t>は別ファイルですので、そちらに記入してください。</t>
    </r>
    <rPh sb="1" eb="3">
      <t>チョウサ</t>
    </rPh>
    <rPh sb="3" eb="4">
      <t>ヒョウ</t>
    </rPh>
    <rPh sb="6" eb="12">
      <t>ホウモンシエンジレイ</t>
    </rPh>
    <rPh sb="12" eb="13">
      <t>ヒョウ</t>
    </rPh>
    <rPh sb="14" eb="15">
      <t>ベツ</t>
    </rPh>
    <rPh sb="28" eb="30">
      <t>キニュウ</t>
    </rPh>
    <phoneticPr fontId="1"/>
  </si>
  <si>
    <t>　入力後の指示に従い、２）～７）の各シートの記入をお願いします。</t>
    <rPh sb="3" eb="4">
      <t>ゴ</t>
    </rPh>
    <phoneticPr fontId="1"/>
  </si>
  <si>
    <t>・回答した調査票はファイルをダウンロードした以下のサイトにアップロードしてください。</t>
    <rPh sb="1" eb="3">
      <t>カイトウ</t>
    </rPh>
    <rPh sb="5" eb="8">
      <t>チョウサヒョウ</t>
    </rPh>
    <rPh sb="22" eb="24">
      <t>イカ</t>
    </rPh>
    <phoneticPr fontId="1"/>
  </si>
  <si>
    <t>・ファイル名は「調査票_(事業所名).xlsx」にしてください（事業所名をファイルに入れてください）</t>
    <rPh sb="5" eb="6">
      <t>メイ</t>
    </rPh>
    <rPh sb="8" eb="11">
      <t>チョウサヒョウ</t>
    </rPh>
    <rPh sb="13" eb="17">
      <t>ジギョウショメイ</t>
    </rPh>
    <rPh sb="32" eb="36">
      <t>ジギョウショメイ</t>
    </rPh>
    <rPh sb="42" eb="43">
      <t>イ</t>
    </rPh>
    <phoneticPr fontId="1"/>
  </si>
  <si>
    <r>
      <t>　調査票７）訪問支援事例票は「</t>
    </r>
    <r>
      <rPr>
        <sz val="11"/>
        <color theme="4"/>
        <rFont val="游ゴシック"/>
        <family val="3"/>
        <charset val="128"/>
        <scheme val="minor"/>
      </rPr>
      <t>事例票_(事業所名).xlsx</t>
    </r>
    <r>
      <rPr>
        <sz val="11"/>
        <color theme="1"/>
        <rFont val="游ゴシック"/>
        <family val="2"/>
        <charset val="128"/>
        <scheme val="minor"/>
      </rPr>
      <t>」として下さい。</t>
    </r>
    <rPh sb="1" eb="4">
      <t>チョウサヒョウ</t>
    </rPh>
    <rPh sb="6" eb="13">
      <t>ホウモンシエンジレイヒョウ</t>
    </rPh>
    <rPh sb="15" eb="18">
      <t>ジレイヒョウ</t>
    </rPh>
    <rPh sb="20" eb="24">
      <t>ジギョウショメイ</t>
    </rPh>
    <rPh sb="34" eb="35">
      <t>クダ</t>
    </rPh>
    <phoneticPr fontId="1"/>
  </si>
  <si>
    <t>・調査票と訪問支援事例票のアップロードサイトは別になりますので、別々にアップしてください。</t>
    <rPh sb="1" eb="4">
      <t>チョウサヒョウ</t>
    </rPh>
    <rPh sb="5" eb="12">
      <t>ホウモンシエンジレイヒョウ</t>
    </rPh>
    <rPh sb="23" eb="24">
      <t>ベツ</t>
    </rPh>
    <rPh sb="32" eb="34">
      <t>ベツベツ</t>
    </rPh>
    <phoneticPr fontId="1"/>
  </si>
  <si>
    <t>　訪問支援事例票は、該当事業所のみアップしてください。</t>
    <rPh sb="1" eb="8">
      <t>ホウモンシエンジレイヒョウ</t>
    </rPh>
    <rPh sb="10" eb="15">
      <t>ガイトウジギョウショ</t>
    </rPh>
    <phoneticPr fontId="1"/>
  </si>
  <si>
    <t>■回答後のアップロード</t>
    <rPh sb="1" eb="4">
      <t>カイトウゴ</t>
    </rPh>
    <phoneticPr fontId="1"/>
  </si>
  <si>
    <t>・アップロード後、調査は終了です。</t>
    <rPh sb="7" eb="8">
      <t>ゴ</t>
    </rPh>
    <rPh sb="9" eb="11">
      <t>チョウサ</t>
    </rPh>
    <rPh sb="12" eb="14">
      <t>シュウリョウ</t>
    </rPh>
    <phoneticPr fontId="1"/>
  </si>
  <si>
    <t>ご多用のところ恐縮ですが、ご協力のほど、どうぞよろしくお願い申し上げます。</t>
    <rPh sb="1" eb="3">
      <t>タヨウ</t>
    </rPh>
    <rPh sb="7" eb="9">
      <t>キョウシュク</t>
    </rPh>
    <rPh sb="14" eb="16">
      <t>キョウリョク</t>
    </rPh>
    <rPh sb="28" eb="29">
      <t>ネガ</t>
    </rPh>
    <rPh sb="30" eb="31">
      <t>モウ</t>
    </rPh>
    <rPh sb="32" eb="33">
      <t>ア</t>
    </rPh>
    <phoneticPr fontId="1"/>
  </si>
  <si>
    <t>・上記黄色セル同士、オレンジセル同士はそれぞれ、コピー＆ペーストすることができます。</t>
    <rPh sb="1" eb="3">
      <t>ジョウキ</t>
    </rPh>
    <rPh sb="3" eb="5">
      <t>キイロ</t>
    </rPh>
    <rPh sb="7" eb="9">
      <t>ドウシ</t>
    </rPh>
    <rPh sb="16" eb="18">
      <t>ドウシ</t>
    </rPh>
    <phoneticPr fontId="1"/>
  </si>
  <si>
    <t>（２）主たる対象者として該当する障害の右の空欄に〇をお選びください（複数回答可）（プルダウン）。</t>
    <rPh sb="3" eb="4">
      <t>シュ</t>
    </rPh>
    <rPh sb="6" eb="9">
      <t>タイショウシャ</t>
    </rPh>
    <rPh sb="12" eb="14">
      <t>ガイトウ</t>
    </rPh>
    <rPh sb="16" eb="18">
      <t>ショウガイ</t>
    </rPh>
    <rPh sb="19" eb="20">
      <t>ミギ</t>
    </rPh>
    <rPh sb="21" eb="23">
      <t>クウラン</t>
    </rPh>
    <rPh sb="27" eb="28">
      <t>エラ</t>
    </rPh>
    <rPh sb="34" eb="36">
      <t>フクスウ</t>
    </rPh>
    <rPh sb="36" eb="38">
      <t>カイトウ</t>
    </rPh>
    <rPh sb="38" eb="39">
      <t>カ</t>
    </rPh>
    <phoneticPr fontId="1"/>
  </si>
  <si>
    <t>記載方法はこちら（C2セルにカーソルを合わせてください）</t>
    <phoneticPr fontId="1"/>
  </si>
  <si>
    <r>
      <t>・</t>
    </r>
    <r>
      <rPr>
        <sz val="11"/>
        <color theme="5" tint="-0.249977111117893"/>
        <rFont val="游ゴシック"/>
        <family val="3"/>
        <charset val="128"/>
        <scheme val="minor"/>
      </rPr>
      <t>５）個別票</t>
    </r>
    <r>
      <rPr>
        <sz val="11"/>
        <color theme="1"/>
        <rFont val="游ゴシック"/>
        <family val="2"/>
        <charset val="128"/>
        <scheme val="minor"/>
      </rPr>
      <t>について、令和６年４月から、本アンケートの回答時点までの間に、SIMの開始時評価、終了時評価の双方が終了している利用者が対象となります。お手数をおかけしますが、対象となるすべての利用者について、お一人ごとに記入いただけますようお願いします。</t>
    </r>
    <rPh sb="3" eb="6">
      <t>コベツヒョウ</t>
    </rPh>
    <phoneticPr fontId="1"/>
  </si>
  <si>
    <t>令和７年12月15日（月）～令和８年１月16日（金）</t>
    <rPh sb="0" eb="2">
      <t>レイワ</t>
    </rPh>
    <rPh sb="3" eb="4">
      <t>ネン</t>
    </rPh>
    <rPh sb="6" eb="7">
      <t>ツキ</t>
    </rPh>
    <rPh sb="9" eb="10">
      <t>ニチ</t>
    </rPh>
    <rPh sb="11" eb="12">
      <t>ゲツ</t>
    </rPh>
    <rPh sb="14" eb="16">
      <t>レイワ</t>
    </rPh>
    <rPh sb="17" eb="18">
      <t>ネン</t>
    </rPh>
    <rPh sb="19" eb="20">
      <t>ツキ</t>
    </rPh>
    <rPh sb="22" eb="23">
      <t>ニチ</t>
    </rPh>
    <rPh sb="24" eb="25">
      <t>キン</t>
    </rPh>
    <phoneticPr fontId="1"/>
  </si>
  <si>
    <t>https://jiritsu-research.com/</t>
    <phoneticPr fontId="1"/>
  </si>
  <si>
    <t>管理者の「職種」欄には、以下に記載がある各職種から該当する職種を選んでください
該当する者がない場合は「その他」を選んでください</t>
    <rPh sb="40" eb="42">
      <t>ガイトウ</t>
    </rPh>
    <rPh sb="44" eb="45">
      <t>モノ</t>
    </rPh>
    <rPh sb="48" eb="50">
      <t>バアイ</t>
    </rPh>
    <rPh sb="54" eb="55">
      <t>ホカ</t>
    </rPh>
    <rPh sb="57" eb="58">
      <t>エラ</t>
    </rPh>
    <phoneticPr fontId="1"/>
  </si>
  <si>
    <t>回答項目数</t>
    <rPh sb="0" eb="2">
      <t>カイトウ</t>
    </rPh>
    <rPh sb="2" eb="5">
      <t>コウモクスウ</t>
    </rPh>
    <phoneticPr fontId="1"/>
  </si>
  <si>
    <t>合計値</t>
    <rPh sb="0" eb="2">
      <t>ゴウケイ</t>
    </rPh>
    <rPh sb="2" eb="3">
      <t>アタイ</t>
    </rPh>
    <phoneticPr fontId="1"/>
  </si>
  <si>
    <t>○</t>
    <phoneticPr fontId="1"/>
  </si>
  <si>
    <t>⑧選択してください（プルダウン）</t>
    <rPh sb="1" eb="3">
      <t>センタク</t>
    </rPh>
    <phoneticPr fontId="1"/>
  </si>
  <si>
    <t>４）プログラム調査票</t>
    <rPh sb="7" eb="10">
      <t>チョウサヒョウ</t>
    </rPh>
    <phoneticPr fontId="1"/>
  </si>
  <si>
    <r>
      <rPr>
        <b/>
        <sz val="10"/>
        <color theme="1"/>
        <rFont val="游ゴシック"/>
        <family val="3"/>
        <charset val="128"/>
        <scheme val="minor"/>
      </rPr>
      <t>【研究目標】</t>
    </r>
    <r>
      <rPr>
        <sz val="10"/>
        <color theme="1"/>
        <rFont val="游ゴシック"/>
        <family val="3"/>
        <charset val="128"/>
        <scheme val="minor"/>
      </rPr>
      <t xml:space="preserve">
　</t>
    </r>
    <r>
      <rPr>
        <sz val="10"/>
        <color theme="1"/>
        <rFont val="游明朝"/>
        <family val="1"/>
        <charset val="128"/>
      </rPr>
      <t>令和６年度報酬改定において、自立訓練事業所で社会生活の自立度評価指標（SIM）を 活用し、かつ支援プログラムの内容を公表するプロセスについて報酬で評価された。今後 自立訓練が更に効果的に障害当事者に提供されることを目指し、SIM と提供しているプロ グラム等の支援内容との関連性を明らかにする等の検証・検討を行う必要がある。 また、訪問による自立訓練について、支援の内容や必要な人員等を網羅的に把握し、在 宅等での支援や質の向上について検討が必要である。 これらを踏まえて、本研究は、自立訓練をより効果的に提供するための方策を検討する ことを目標とする。
　　　　　　　　　　　　　　                                        　　　（厚生労働科学研究費補助金公募要項　公募課題）</t>
    </r>
    <phoneticPr fontId="1"/>
  </si>
  <si>
    <t>6．回答時の留意点</t>
    <rPh sb="2" eb="5">
      <t>カイトウジ</t>
    </rPh>
    <rPh sb="6" eb="9">
      <t>リュウイテン</t>
    </rPh>
    <phoneticPr fontId="1"/>
  </si>
  <si>
    <t>・ご回答に当たっては、回答時の留意点をご確認ください</t>
    <rPh sb="2" eb="4">
      <t>カイトウ</t>
    </rPh>
    <rPh sb="5" eb="6">
      <t>ア</t>
    </rPh>
    <rPh sb="11" eb="14">
      <t>カイトウジ</t>
    </rPh>
    <rPh sb="15" eb="18">
      <t>リュウイテン</t>
    </rPh>
    <rPh sb="20" eb="22">
      <t>カクニン</t>
    </rPh>
    <phoneticPr fontId="1"/>
  </si>
  <si>
    <t>・機能訓練と生活訓練の両方を実施している事業者の皆様は、それぞれ別々にご回答ください</t>
    <rPh sb="1" eb="5">
      <t>キノウクンレン</t>
    </rPh>
    <rPh sb="6" eb="8">
      <t>セイカツ</t>
    </rPh>
    <rPh sb="8" eb="10">
      <t>クンレン</t>
    </rPh>
    <rPh sb="11" eb="13">
      <t>リョウホウ</t>
    </rPh>
    <rPh sb="14" eb="16">
      <t>ジッシ</t>
    </rPh>
    <rPh sb="20" eb="23">
      <t>ジギョウシャ</t>
    </rPh>
    <rPh sb="24" eb="26">
      <t>ミナサマ</t>
    </rPh>
    <rPh sb="32" eb="34">
      <t>ベツベツ</t>
    </rPh>
    <rPh sb="36" eb="38">
      <t>カイトウ</t>
    </rPh>
    <phoneticPr fontId="1"/>
  </si>
  <si>
    <t>■機能訓練と生活介護の両方を実施している事業所の皆様</t>
    <rPh sb="1" eb="5">
      <t>キノウクンレン</t>
    </rPh>
    <rPh sb="6" eb="10">
      <t>セイカツカイゴ</t>
    </rPh>
    <rPh sb="11" eb="13">
      <t>リョウホウ</t>
    </rPh>
    <rPh sb="14" eb="16">
      <t>ジッシ</t>
    </rPh>
    <rPh sb="20" eb="23">
      <t>ジギョウショ</t>
    </rPh>
    <rPh sb="24" eb="26">
      <t>ミナサマ</t>
    </rPh>
    <phoneticPr fontId="1"/>
  </si>
  <si>
    <t>・両方実施している場合は、それぞれの事業ごとにご回答ください。</t>
    <rPh sb="1" eb="3">
      <t>リョウホウ</t>
    </rPh>
    <rPh sb="3" eb="5">
      <t>ジッシ</t>
    </rPh>
    <rPh sb="9" eb="11">
      <t>バアイ</t>
    </rPh>
    <rPh sb="18" eb="20">
      <t>ジギョウ</t>
    </rPh>
    <rPh sb="24" eb="26">
      <t>カイトウ</t>
    </rPh>
    <phoneticPr fontId="1"/>
  </si>
  <si>
    <t>・機能訓練の回答のファイル、生活訓練の回答のファイルを別々に回答し、アップしてください。</t>
    <rPh sb="1" eb="5">
      <t>キノウクンレン</t>
    </rPh>
    <rPh sb="6" eb="8">
      <t>カイトウ</t>
    </rPh>
    <rPh sb="14" eb="18">
      <t>セイカツクンレン</t>
    </rPh>
    <rPh sb="19" eb="21">
      <t>カイトウ</t>
    </rPh>
    <rPh sb="27" eb="29">
      <t>ベツベツ</t>
    </rPh>
    <rPh sb="30" eb="32">
      <t>カイトウ</t>
    </rPh>
    <phoneticPr fontId="1"/>
  </si>
  <si>
    <r>
      <rPr>
        <b/>
        <sz val="10.5"/>
        <color theme="1"/>
        <rFont val="ＭＳ ゴシック"/>
        <family val="3"/>
        <charset val="128"/>
      </rPr>
      <t>注1：</t>
    </r>
    <r>
      <rPr>
        <sz val="10.5"/>
        <color theme="1"/>
        <rFont val="ＭＳ ゴシック"/>
        <family val="3"/>
        <charset val="128"/>
      </rPr>
      <t xml:space="preserve">「実施した支援カテゴリー」には、右〈別表〉より、SIM評価項目に対して、主として実施されていたカテゴリー番号を「主」に、副次的に実施されていたカテゴリー番号を「副」にご記入ください（プルダウン）（「副5」まですべてを埋める必要はありません）。なお、〈別表〉の「支援カテゴリー」には、各事業所で実施しているプログラムで、利用者に提供したプログラムに相応するカテゴリーを選んでください。
</t>
    </r>
    <r>
      <rPr>
        <b/>
        <sz val="10.5"/>
        <color theme="1"/>
        <rFont val="ＭＳ ゴシック"/>
        <family val="3"/>
        <charset val="128"/>
      </rPr>
      <t>注2：</t>
    </r>
    <r>
      <rPr>
        <sz val="10.5"/>
        <color theme="1"/>
        <rFont val="ＭＳ ゴシック"/>
        <family val="3"/>
        <charset val="128"/>
      </rPr>
      <t>SIM得点で</t>
    </r>
    <r>
      <rPr>
        <b/>
        <sz val="10.5"/>
        <color theme="1"/>
        <rFont val="ＭＳ ゴシック"/>
        <family val="3"/>
        <charset val="128"/>
      </rPr>
      <t>、</t>
    </r>
    <r>
      <rPr>
        <sz val="10.5"/>
        <color theme="1"/>
        <rFont val="ＭＳ ゴシック"/>
        <family val="3"/>
        <charset val="128"/>
      </rPr>
      <t xml:space="preserve">選択項目（⑤⑥⑩）を選択しない場合は、0を入力してください
　　 SIM得点記入欄には、Excelの機能である入力規則が設定されており、選択項目以外の項目である①～④、⑦～⑨、⑪～⑬は1～7点の整数の入力となり、選択項目である⑤⑥⑩は0～7点の整数での入力になります　相互に選択項目をコピーし、選択項目以外の欄にペーストすると、0が入力できなくなりますのでご注意ください
</t>
    </r>
    <r>
      <rPr>
        <b/>
        <sz val="10.5"/>
        <color theme="1"/>
        <rFont val="ＭＳ ゴシック"/>
        <family val="3"/>
        <charset val="128"/>
      </rPr>
      <t>注3：</t>
    </r>
    <r>
      <rPr>
        <sz val="10.5"/>
        <color theme="1"/>
        <rFont val="ＭＳ ゴシック"/>
        <family val="3"/>
        <charset val="128"/>
      </rPr>
      <t xml:space="preserve">SIM得点の合計値は以下のように計算して算出されます。
　　　合計値＝SIM得点合計×係数　※係数は評価したSIM評価項目が10項目の場合 1.300　11項目の場合 1.182　12項目の場合 1.084　13項目の場合 1.000
</t>
    </r>
    <r>
      <rPr>
        <b/>
        <sz val="10.5"/>
        <color theme="1"/>
        <rFont val="ＭＳ ゴシック"/>
        <family val="3"/>
        <charset val="128"/>
      </rPr>
      <t>注4：</t>
    </r>
    <r>
      <rPr>
        <sz val="10.5"/>
        <color theme="1"/>
        <rFont val="ＭＳ ゴシック"/>
        <family val="3"/>
        <charset val="128"/>
      </rPr>
      <t>開始時評価の実施年月、終了時評価の実施年月、SIM得点のいずれかに空欄がある場合、⑧を選択していない場合は、合計値が算出されません
　　 合計値が算出されない場合は、いずれかに空欄がありますので、ご確認をお願いします</t>
    </r>
    <rPh sb="0" eb="1">
      <t>チュウ</t>
    </rPh>
    <rPh sb="8" eb="10">
      <t>シエン</t>
    </rPh>
    <rPh sb="19" eb="20">
      <t>ミギ</t>
    </rPh>
    <rPh sb="21" eb="23">
      <t>ベッピョウ</t>
    </rPh>
    <rPh sb="30" eb="32">
      <t>ヒョウカ</t>
    </rPh>
    <rPh sb="35" eb="36">
      <t>タイ</t>
    </rPh>
    <rPh sb="43" eb="45">
      <t>ジッシ</t>
    </rPh>
    <rPh sb="55" eb="57">
      <t>バンゴウ</t>
    </rPh>
    <rPh sb="63" eb="66">
      <t>フクジテキ</t>
    </rPh>
    <rPh sb="67" eb="69">
      <t>ジッシ</t>
    </rPh>
    <rPh sb="79" eb="81">
      <t>バンゴウ</t>
    </rPh>
    <rPh sb="83" eb="84">
      <t>フク</t>
    </rPh>
    <rPh sb="87" eb="89">
      <t>キニュウ</t>
    </rPh>
    <rPh sb="102" eb="103">
      <t>フク</t>
    </rPh>
    <rPh sb="111" eb="112">
      <t>ウ</t>
    </rPh>
    <rPh sb="114" eb="116">
      <t>ヒツヨウ</t>
    </rPh>
    <rPh sb="128" eb="130">
      <t>ベッピョウ</t>
    </rPh>
    <rPh sb="133" eb="135">
      <t>シエン</t>
    </rPh>
    <rPh sb="144" eb="148">
      <t>カクジギョウショ</t>
    </rPh>
    <rPh sb="149" eb="151">
      <t>ジッシ</t>
    </rPh>
    <rPh sb="162" eb="165">
      <t>リヨウシャ</t>
    </rPh>
    <rPh sb="166" eb="168">
      <t>テイキョウ</t>
    </rPh>
    <rPh sb="176" eb="178">
      <t>ソウオウ</t>
    </rPh>
    <rPh sb="186" eb="187">
      <t>エラ</t>
    </rPh>
    <rPh sb="195" eb="196">
      <t>チュウ</t>
    </rPh>
    <rPh sb="201" eb="203">
      <t>トクテン</t>
    </rPh>
    <rPh sb="205" eb="209">
      <t>センタクコウモク</t>
    </rPh>
    <rPh sb="215" eb="217">
      <t>センタク</t>
    </rPh>
    <rPh sb="220" eb="222">
      <t>バアイ</t>
    </rPh>
    <rPh sb="226" eb="228">
      <t>ニュウリョク</t>
    </rPh>
    <rPh sb="241" eb="243">
      <t>トクテン</t>
    </rPh>
    <rPh sb="243" eb="246">
      <t>キニュウラン</t>
    </rPh>
    <rPh sb="255" eb="257">
      <t>キノウ</t>
    </rPh>
    <rPh sb="260" eb="264">
      <t>ニュウリョクキソク</t>
    </rPh>
    <rPh sb="265" eb="267">
      <t>セッテイ</t>
    </rPh>
    <rPh sb="273" eb="279">
      <t>センタクコウモクイガイ</t>
    </rPh>
    <rPh sb="280" eb="282">
      <t>コウモク</t>
    </rPh>
    <rPh sb="300" eb="301">
      <t>テン</t>
    </rPh>
    <rPh sb="302" eb="304">
      <t>セイスウ</t>
    </rPh>
    <rPh sb="305" eb="307">
      <t>ニュウリョク</t>
    </rPh>
    <rPh sb="311" eb="315">
      <t>センタクコウモク</t>
    </rPh>
    <rPh sb="325" eb="326">
      <t>テン</t>
    </rPh>
    <rPh sb="327" eb="329">
      <t>セイスウ</t>
    </rPh>
    <rPh sb="331" eb="333">
      <t>ニュウリョク</t>
    </rPh>
    <rPh sb="339" eb="341">
      <t>ソウゴ</t>
    </rPh>
    <rPh sb="352" eb="356">
      <t>センタクコウモク</t>
    </rPh>
    <rPh sb="356" eb="358">
      <t>イガイ</t>
    </rPh>
    <rPh sb="359" eb="360">
      <t>ラン</t>
    </rPh>
    <rPh sb="371" eb="373">
      <t>ニュウリョク</t>
    </rPh>
    <rPh sb="384" eb="386">
      <t>チュウイ</t>
    </rPh>
    <rPh sb="391" eb="392">
      <t>チュウ</t>
    </rPh>
    <rPh sb="397" eb="399">
      <t>トクテン</t>
    </rPh>
    <rPh sb="400" eb="402">
      <t>ゴウケイ</t>
    </rPh>
    <rPh sb="402" eb="403">
      <t>アタイ</t>
    </rPh>
    <rPh sb="404" eb="406">
      <t>イカ</t>
    </rPh>
    <rPh sb="425" eb="428">
      <t>ゴウケイアタイ</t>
    </rPh>
    <rPh sb="432" eb="434">
      <t>トクテン</t>
    </rPh>
    <rPh sb="434" eb="436">
      <t>ゴウケイ</t>
    </rPh>
    <rPh sb="437" eb="439">
      <t>ケイスウ</t>
    </rPh>
    <rPh sb="441" eb="443">
      <t>ケイスウ</t>
    </rPh>
    <rPh sb="444" eb="446">
      <t>ヒョウカ</t>
    </rPh>
    <rPh sb="451" eb="455">
      <t>ヒョウカコウモク</t>
    </rPh>
    <rPh sb="458" eb="460">
      <t>コウモク</t>
    </rPh>
    <rPh sb="461" eb="463">
      <t>バアイ</t>
    </rPh>
    <rPh sb="472" eb="474">
      <t>コウモク</t>
    </rPh>
    <rPh sb="475" eb="477">
      <t>バアイ</t>
    </rPh>
    <rPh sb="486" eb="488">
      <t>コウモク</t>
    </rPh>
    <rPh sb="489" eb="491">
      <t>バアイ</t>
    </rPh>
    <rPh sb="500" eb="502">
      <t>コウモク</t>
    </rPh>
    <rPh sb="503" eb="505">
      <t>バアイ</t>
    </rPh>
    <rPh sb="514" eb="516">
      <t>バアイ</t>
    </rPh>
    <rPh sb="519" eb="521">
      <t>センタク</t>
    </rPh>
    <rPh sb="526" eb="528">
      <t>バアイ</t>
    </rPh>
    <rPh sb="545" eb="548">
      <t>ゴウケイアタイ</t>
    </rPh>
    <rPh sb="549" eb="551">
      <t>サンシュツ</t>
    </rPh>
    <rPh sb="555" eb="557">
      <t>バアイ</t>
    </rPh>
    <rPh sb="564" eb="566">
      <t>クウラン</t>
    </rPh>
    <rPh sb="575" eb="577">
      <t>カクニン</t>
    </rPh>
    <rPh sb="579" eb="580">
      <t>ネガ</t>
    </rPh>
    <phoneticPr fontId="1"/>
  </si>
  <si>
    <t>事業所所在地住所</t>
  </si>
  <si>
    <t>法人名</t>
    <phoneticPr fontId="1"/>
  </si>
  <si>
    <t>事業所名</t>
    <phoneticPr fontId="1"/>
  </si>
  <si>
    <t>氏名（漢字）</t>
  </si>
  <si>
    <t>氏名（カタカナ）</t>
  </si>
  <si>
    <t>役職名</t>
  </si>
  <si>
    <t>職種</t>
  </si>
  <si>
    <t>連絡先電話番号</t>
  </si>
  <si>
    <t>連絡先メールアドレス</t>
  </si>
  <si>
    <t>最終記入日（年）</t>
    <rPh sb="6" eb="7">
      <t>ネン</t>
    </rPh>
    <phoneticPr fontId="1"/>
  </si>
  <si>
    <t>最終記入日（月）</t>
    <rPh sb="6" eb="7">
      <t>ツキ</t>
    </rPh>
    <phoneticPr fontId="1"/>
  </si>
  <si>
    <t>最終記入日（日）</t>
    <rPh sb="6" eb="7">
      <t>ニチ</t>
    </rPh>
    <phoneticPr fontId="1"/>
  </si>
  <si>
    <t>機能訓練（プルダウン）</t>
  </si>
  <si>
    <t>利用定員</t>
  </si>
  <si>
    <t>利用実人数</t>
  </si>
  <si>
    <t>利用延べ日数</t>
    <phoneticPr fontId="1"/>
  </si>
  <si>
    <t>平均利用期間</t>
    <phoneticPr fontId="1"/>
  </si>
  <si>
    <t>自立訓練（生活訓練）</t>
  </si>
  <si>
    <t>定員</t>
  </si>
  <si>
    <t>就労移行支援</t>
  </si>
  <si>
    <t>就労継続支援Ａ型</t>
  </si>
  <si>
    <t>就労継続支援Ｂ型</t>
  </si>
  <si>
    <t>生活介護</t>
  </si>
  <si>
    <t>施設入所支援</t>
  </si>
  <si>
    <t>職種</t>
    <phoneticPr fontId="1"/>
  </si>
  <si>
    <t>勤務形態
(プルダウン)</t>
    <phoneticPr fontId="1"/>
  </si>
  <si>
    <t>福祉専門職員配置等加算Ⅰ</t>
  </si>
  <si>
    <t>福祉専門職員配置等加算Ⅱ</t>
  </si>
  <si>
    <t>福祉専門職員配置等加算Ⅲ</t>
  </si>
  <si>
    <t>ピアサポート実施加算</t>
  </si>
  <si>
    <t>視覚・聴覚言語障害者支援体制加算Ⅰ</t>
  </si>
  <si>
    <t>視覚・聴覚言語障害者支援体制加算Ⅱ</t>
  </si>
  <si>
    <t>高次脳機能障害者支援体制加算</t>
  </si>
  <si>
    <t>リハビリテーション加算Ⅰ</t>
  </si>
  <si>
    <t>リハビリテーション加算Ⅱ</t>
  </si>
  <si>
    <t>就労移行支援体制加算</t>
  </si>
  <si>
    <t>送迎加算</t>
  </si>
  <si>
    <t>障害福祉サービスの体験利用支援加算Ⅰ</t>
  </si>
  <si>
    <t>障害福祉サービスの体験利用支援加算Ⅱ</t>
  </si>
  <si>
    <t>社会生活支援特別加算</t>
  </si>
  <si>
    <t>緊急時受入加算</t>
  </si>
  <si>
    <t>集中的支援加算</t>
  </si>
  <si>
    <t>ＳＩＭを導入している場合は左の欄にチェックを入れてください（プルダウン）</t>
  </si>
  <si>
    <t>導入時期　月</t>
    <rPh sb="5" eb="6">
      <t>ゲツ</t>
    </rPh>
    <phoneticPr fontId="1"/>
  </si>
  <si>
    <t>導入時期　年</t>
    <rPh sb="5" eb="6">
      <t>ネン</t>
    </rPh>
    <phoneticPr fontId="1"/>
  </si>
  <si>
    <t>加算反映
(プルダウン)</t>
    <phoneticPr fontId="1"/>
  </si>
  <si>
    <t>SIM公表
(プルダウン)</t>
    <phoneticPr fontId="1"/>
  </si>
  <si>
    <t>マニュアルの活用
 (プルダウン)</t>
    <phoneticPr fontId="1"/>
  </si>
  <si>
    <t>全国障害者自立訓練事業所協議会や国土交通省社会復帰支援事業による研修会に参加した</t>
  </si>
  <si>
    <t>SIMの開発者や開発者の推薦する人を講師に招き独自に研修を行った</t>
  </si>
  <si>
    <t>SIMの開発者や推薦する人以外の講師を招き研修を行った</t>
  </si>
  <si>
    <t>講師は招かず、職場で勉強会を実施したのみで実施した</t>
  </si>
  <si>
    <t>特に研修や勉強会は実施していない</t>
  </si>
  <si>
    <t>その他</t>
  </si>
  <si>
    <t>一人の利用者に対して一人のスタッフで評価している</t>
  </si>
  <si>
    <t>項目により評価者を決めて評価している</t>
  </si>
  <si>
    <t>評価チームを作り、チームのメンバーが評価している</t>
  </si>
  <si>
    <t>その都度話し合って評価者を決めて評価している</t>
  </si>
  <si>
    <t>ケース担当</t>
  </si>
  <si>
    <t>サービス管理責任者</t>
  </si>
  <si>
    <t>セラピスト</t>
  </si>
  <si>
    <t>看護職員</t>
  </si>
  <si>
    <t>職種にこだわらない</t>
  </si>
  <si>
    <t>健康管理　訓練プログラムを活用して観察評価している</t>
  </si>
  <si>
    <t>健康管理　新たに評価用のプログラムを設定し観察評価している</t>
  </si>
  <si>
    <t>健康管理　特別な設備の中で観察評価している</t>
  </si>
  <si>
    <t>健康管理　特定の生活場面を観察場面に設定して評価している</t>
  </si>
  <si>
    <t>健康管理　観察場面を設定し、家族、同居者に観察を依頼し観察評価している</t>
  </si>
  <si>
    <t>健康管理　評価項目に応じた評価表を作成して観察評価している</t>
  </si>
  <si>
    <t>健康管理　観察評価の補足として、本人や家族・同居者の聞き取りをしている。</t>
  </si>
  <si>
    <t>健康管理　特に場面は定めず、職員で話し合い採点している</t>
  </si>
  <si>
    <t>健康管理　家庭訪問し、実際の状況を確認し、評価の補足としている</t>
  </si>
  <si>
    <t>金銭管理　訓練プログラムを活用して観察評価している</t>
  </si>
  <si>
    <t>金銭管理　新たに評価用のプログラムを設定し観察評価している</t>
  </si>
  <si>
    <t>金銭管理　特別な設備の中で観察評価している</t>
  </si>
  <si>
    <t>金銭管理　特定の生活場面を観察場面に設定して評価している</t>
  </si>
  <si>
    <t>金銭管理　観察場面を設定し、家族、同居者に観察を依頼し観察評価している</t>
  </si>
  <si>
    <t>金銭管理　評価項目に応じた評価表を作成して観察評価している</t>
  </si>
  <si>
    <t>金銭管理　観察評価の補足として、本人や家族・同居者の聞き取りをしている。</t>
  </si>
  <si>
    <t>金銭管理　特に場面は定めず、職員で話し合い採点している</t>
  </si>
  <si>
    <t>金銭管理　家庭訪問し、実際の状況を確認し、評価の補足としている</t>
  </si>
  <si>
    <t>身の回りの管理　訓練プログラムを活用して観察評価している</t>
  </si>
  <si>
    <t>身の回りの管理　新たに評価用のプログラムを設定し観察評価している</t>
  </si>
  <si>
    <t>身の回りの管理　特別な設備の中で観察評価している</t>
  </si>
  <si>
    <t>身の回りの管理　特定の生活場面を観察場面に設定して評価している</t>
  </si>
  <si>
    <t>身の回りの管理　観察場面を設定し、家族、同居者に観察を依頼し観察評価している</t>
  </si>
  <si>
    <t>身の回りの管理　評価項目に応じた評価表を作成して観察評価している</t>
  </si>
  <si>
    <t>身の回りの管理　観察評価の補足として、本人や家族・同居者の聞き取りをしている。</t>
  </si>
  <si>
    <t>身の回りの管理　特に場面は定めず、職員で話し合い採点している</t>
  </si>
  <si>
    <t>身の回りの管理　家庭訪問し、実際の状況を確認し、評価の補足としている</t>
  </si>
  <si>
    <t>買い物　訓練プログラムを活用して観察評価している</t>
  </si>
  <si>
    <t>買い物　新たに評価用のプログラムを設定し観察評価している</t>
  </si>
  <si>
    <t>買い物　特別な設備の中で観察評価している</t>
  </si>
  <si>
    <t>買い物　特定の生活場面を観察場面に設定して評価している</t>
  </si>
  <si>
    <t>買い物　観察場面を設定し、家族、同居者に観察を依頼し観察評価している</t>
  </si>
  <si>
    <t>買い物　評価項目に応じた評価表を作成して観察評価している</t>
  </si>
  <si>
    <t>買い物　観察評価の補足として、本人や家族・同居者の聞き取りをしている。</t>
  </si>
  <si>
    <t>買い物　特に場面は定めず、職員で話し合い採点している</t>
  </si>
  <si>
    <t>買い物　家庭訪問し、実際の状況を確認し、評価の補足としている</t>
  </si>
  <si>
    <t>家事活動（調理含まず）　訓練プログラムを活用して観察評価している</t>
  </si>
  <si>
    <t>家事活動（調理含まず）　新たに評価用のプログラムを設定し観察評価している</t>
  </si>
  <si>
    <t>家事活動（調理含まず）　特別な設備の中で観察評価している</t>
  </si>
  <si>
    <t>家事活動（調理含まず）　特定の生活場面を観察場面に設定して評価している</t>
  </si>
  <si>
    <t>家事活動（調理含まず）　観察場面を設定し、家族、同居者に観察を依頼し観察評価している</t>
  </si>
  <si>
    <t>家事活動（調理含まず）　評価項目に応じた評価表を作成して観察評価している</t>
  </si>
  <si>
    <t>家事活動（調理含まず）　観察評価の補足として、本人や家族・同居者の聞き取りをしている。</t>
  </si>
  <si>
    <t>家事活動（調理含まず）　特に場面は定めず、職員で話し合い採点している</t>
  </si>
  <si>
    <t>家事活動（調理含まず）　家庭訪問し、実際の状況を確認し、評価の補足としている</t>
  </si>
  <si>
    <t>調理　訓練プログラムを活用して観察評価している</t>
  </si>
  <si>
    <t>調理　新たに評価用のプログラムを設定し観察評価している</t>
  </si>
  <si>
    <t>調理　特別な設備の中で観察評価している</t>
  </si>
  <si>
    <t>調理　特定の生活場面を観察場面に設定して評価している</t>
  </si>
  <si>
    <t>調理　観察場面を設定し、家族、同居者に観察を依頼し観察評価している</t>
  </si>
  <si>
    <t>調理　評価項目に応じた評価表を作成して観察評価している</t>
  </si>
  <si>
    <t>調理　観察評価の補足として、本人や家族・同居者の聞き取りをしている。</t>
  </si>
  <si>
    <t>調理　特に場面は定めず、職員で話し合い採点している</t>
  </si>
  <si>
    <t>調理　家庭訪問し、実際の状況を確認し、評価の補足としている</t>
  </si>
  <si>
    <t>生活のセルフマネジメント　訓練プログラムを活用して観察評価している</t>
  </si>
  <si>
    <t>生活のセルフマネジメント　新たに評価用のプログラムを設定し観察評価している</t>
  </si>
  <si>
    <t>生活のセルフマネジメント　特別な設備の中で観察評価している</t>
  </si>
  <si>
    <t>生活のセルフマネジメント　特定の生活場面を観察場面に設定して評価している</t>
  </si>
  <si>
    <t>生活のセルフマネジメント　観察場面を設定し、家族、同居者に観察を依頼し観察評価している</t>
  </si>
  <si>
    <t>生活のセルフマネジメント　評価項目に応じた評価表を作成して観察評価している</t>
  </si>
  <si>
    <t>生活のセルフマネジメント　観察評価の補足として、本人や家族・同居者の聞き取りをしている。</t>
  </si>
  <si>
    <t>生活のセルフマネジメント　特に場面は定めず、職員で話し合い採点している</t>
  </si>
  <si>
    <t>生活のセルフマネジメント　家庭訪問し、実際の状況を確認し、評価の補足としている</t>
  </si>
  <si>
    <t>公共交通機関を利用しての外出　訓練プログラムを活用して観察評価している</t>
  </si>
  <si>
    <t>公共交通機関を利用しての外出　新たに評価用のプログラムを設定し観察評価している</t>
  </si>
  <si>
    <t>公共交通機関を利用しての外出　特別な設備の中で観察評価している</t>
  </si>
  <si>
    <t>公共交通機関を利用しての外出　特定の生活場面を観察場面に設定して評価している</t>
  </si>
  <si>
    <t>公共交通機関を利用しての外出　観察場面を設定し、家族、同居者に観察を依頼し観察評価している</t>
  </si>
  <si>
    <t>公共交通機関を利用しての外出　評価項目に応じた評価表を作成して観察評価している</t>
  </si>
  <si>
    <t>公共交通機関を利用しての外出　観察評価の補足として、本人や家族・同居者の聞き取りをしている。</t>
  </si>
  <si>
    <t>公共交通機関を利用しての外出　特に場面は定めず、職員で話し合い採点している</t>
  </si>
  <si>
    <t>公共交通機関を利用しての外出　家庭訪問し、実際の状況を確認し、評価の補足としている</t>
  </si>
  <si>
    <t>自動車運転　訓練プログラムを活用して観察評価している</t>
  </si>
  <si>
    <t>自動車運転　新たに評価用のプログラムを設定し観察評価している</t>
  </si>
  <si>
    <t>自動車運転　特別な設備の中で観察評価している</t>
  </si>
  <si>
    <t>自動車運転　特定の生活場面を観察場面に設定して評価している</t>
  </si>
  <si>
    <t>自動車運転　観察場面を設定し、家族、同居者に観察を依頼し観察評価している</t>
  </si>
  <si>
    <t>自動車運転　評価項目に応じた評価表を作成して観察評価している</t>
  </si>
  <si>
    <t>自動車運転　観察評価の補足として、本人や家族・同居者の聞き取りをしている。</t>
  </si>
  <si>
    <t>自動車運転　特に場面は定めず、職員で話し合い採点している</t>
  </si>
  <si>
    <t>自動車運転　家庭訪問し、実際の状況を確認し、評価の補足としている</t>
  </si>
  <si>
    <t>人間関係　訓練プログラムを活用して観察評価している</t>
  </si>
  <si>
    <t>人間関係　新たに評価用のプログラムを設定し観察評価している</t>
  </si>
  <si>
    <t>人間関係　特別な設備の中で観察評価している</t>
  </si>
  <si>
    <t>人間関係　特定の生活場面を観察場面に設定して評価している</t>
  </si>
  <si>
    <t>人間関係　観察場面を設定し、家族、同居者に観察を依頼し観察評価している</t>
  </si>
  <si>
    <t>人間関係　評価項目に応じた評価表を作成して観察評価している</t>
  </si>
  <si>
    <t>人間関係　観察評価の補足として、本人や家族・同居者の聞き取りをしている。</t>
  </si>
  <si>
    <t>人間関係　特に場面は定めず、職員で話し合い採点している</t>
  </si>
  <si>
    <t>人間関係　家庭訪問し、実際の状況を確認し、評価の補足としている</t>
  </si>
  <si>
    <t>仕事／学校　訓練プログラムを活用して観察評価している</t>
  </si>
  <si>
    <t>仕事／学校　新たに評価用のプログラムを設定し観察評価している</t>
  </si>
  <si>
    <t>仕事／学校　特別な設備の中で観察評価している</t>
  </si>
  <si>
    <t>仕事／学校　特定の生活場面を観察場面に設定して評価している</t>
  </si>
  <si>
    <t>仕事／学校　観察場面を設定し、家族、同居者に観察を依頼し観察評価している</t>
  </si>
  <si>
    <t>仕事／学校　評価項目に応じた評価表を作成して観察評価している</t>
  </si>
  <si>
    <t>仕事／学校　観察評価の補足として、本人や家族・同居者の聞き取りをしている。</t>
  </si>
  <si>
    <t>仕事／学校　特に場面は定めず、職員で話し合い採点している</t>
  </si>
  <si>
    <t>仕事／学校　家庭訪問し、実際の状況を確認し、評価の補足としている</t>
  </si>
  <si>
    <t>地域での余暇活動　訓練プログラムを活用して観察評価している</t>
  </si>
  <si>
    <t>地域での余暇活動　新たに評価用のプログラムを設定し観察評価している</t>
  </si>
  <si>
    <t>地域での余暇活動　特別な設備の中で観察評価している</t>
  </si>
  <si>
    <t>地域での余暇活動　特定の生活場面を観察場面に設定して評価している</t>
  </si>
  <si>
    <t>地域での余暇活動　観察場面を設定し、家族、同居者に観察を依頼し観察評価している</t>
  </si>
  <si>
    <t>地域での余暇活動　評価項目に応じた評価表を作成して観察評価している</t>
  </si>
  <si>
    <t>地域での余暇活動　観察評価の補足として、本人や家族・同居者の聞き取りをしている。</t>
  </si>
  <si>
    <t>地域での余暇活動　特に場面は定めず、職員で話し合い採点している</t>
  </si>
  <si>
    <t>地域での余暇活動　家庭訪問し、実際の状況を確認し、評価の補足としている</t>
  </si>
  <si>
    <t>日中活動　訓練プログラムを活用して観察評価している</t>
  </si>
  <si>
    <t>日中活動　新たに評価用のプログラムを設定し観察評価している</t>
  </si>
  <si>
    <t>日中活動　特別な設備の中で観察評価している</t>
  </si>
  <si>
    <t>日中活動　特定の生活場面を観察場面に設定して評価している</t>
  </si>
  <si>
    <t>日中活動　観察場面を設定し、家族、同居者に観察を依頼し観察評価している</t>
  </si>
  <si>
    <t>日中活動　評価項目に応じた評価表を作成して観察評価している</t>
  </si>
  <si>
    <t>日中活動　観察評価の補足として、本人や家族・同居者の聞き取りをしている。</t>
  </si>
  <si>
    <t>日中活動　特に場面は定めず、職員で話し合い採点している</t>
  </si>
  <si>
    <t>日中活動　家庭訪問し、実際の状況を確認し、評価の補足としている</t>
  </si>
  <si>
    <t>制度・サービス活用　訓練プログラムを活用して観察評価している</t>
  </si>
  <si>
    <t>制度・サービス活用　新たに評価用のプログラムを設定し観察評価している</t>
  </si>
  <si>
    <t>制度・サービス活用　特別な設備の中で観察評価している</t>
  </si>
  <si>
    <t>制度・サービス活用　特定の生活場面を観察場面に設定して評価している</t>
  </si>
  <si>
    <t>制度・サービス活用　観察場面を設定し、家族、同居者に観察を依頼し観察評価している</t>
  </si>
  <si>
    <t>制度・サービス活用　評価項目に応じた評価表を作成して観察評価している</t>
  </si>
  <si>
    <t>制度・サービス活用　観察評価の補足として、本人や家族・同居者の聞き取りをしている。</t>
  </si>
  <si>
    <t>制度・サービス活用　特に場面は定めず、職員で話し合い採点している</t>
  </si>
  <si>
    <t>制度・サービス活用　家庭訪問し、実際の状況を確認し、評価の補足としている</t>
  </si>
  <si>
    <t>健康管理　本人からの聞き取りをもとに評価している</t>
  </si>
  <si>
    <t>健康管理　家族・同居者から普段の様子を聞き取りをもとに評価している</t>
  </si>
  <si>
    <t>健康管理　本人、家族・同居者双方からの聞き取りをもとに評価している</t>
  </si>
  <si>
    <t>健康管理　聞き取りは、「はい」「いいえ」の閉ざされた質問で行っている。</t>
  </si>
  <si>
    <t>健康管理　聞き取りは、具体的に様子を詳しく聞くなど開かれた質問で行っている。</t>
  </si>
  <si>
    <t>健康管理　職員が想像する意見も評価に加えている</t>
  </si>
  <si>
    <t>金銭管理　本人からの聞き取りをもとに評価している</t>
  </si>
  <si>
    <t>金銭管理　家族・同居者から普段の様子を聞き取りをもとに評価している</t>
  </si>
  <si>
    <t>金銭管理　本人、家族・同居者双方からの聞き取りをもとに評価している</t>
  </si>
  <si>
    <t>金銭管理　聞き取りは、「はい」「いいえ」の閉ざされた質問で行っている。</t>
  </si>
  <si>
    <t>金銭管理　聞き取りは、具体的に様子を詳しく聞くなど開かれた質問で行っている。</t>
  </si>
  <si>
    <t>金銭管理　職員が想像する意見も評価に加えている</t>
  </si>
  <si>
    <t>身の回りの管理　本人からの聞き取りをもとに評価している</t>
  </si>
  <si>
    <t>身の回りの管理　家族・同居者から普段の様子を聞き取りをもとに評価している</t>
  </si>
  <si>
    <t>身の回りの管理　本人、家族・同居者双方からの聞き取りをもとに評価している</t>
  </si>
  <si>
    <t>身の回りの管理　聞き取りは、「はい」「いいえ」の閉ざされた質問で行っている。</t>
  </si>
  <si>
    <t>身の回りの管理　聞き取りは、具体的に様子を詳しく聞くなど開かれた質問で行っている。</t>
  </si>
  <si>
    <t>身の回りの管理　職員が想像する意見も評価に加えている</t>
  </si>
  <si>
    <t>買い物　本人からの聞き取りをもとに評価している</t>
  </si>
  <si>
    <t>買い物　家族・同居者から普段の様子を聞き取りをもとに評価している</t>
  </si>
  <si>
    <t>買い物　本人、家族・同居者双方からの聞き取りをもとに評価している</t>
  </si>
  <si>
    <t>買い物　聞き取りは、「はい」「いいえ」の閉ざされた質問で行っている。</t>
  </si>
  <si>
    <t>買い物　聞き取りは、具体的に様子を詳しく聞くなど開かれた質問で行っている。</t>
  </si>
  <si>
    <t>買い物　職員が想像する意見も評価に加えている</t>
  </si>
  <si>
    <t>家事活動（調理含まず）　本人からの聞き取りをもとに評価している</t>
  </si>
  <si>
    <t>家事活動（調理含まず）　家族・同居者から普段の様子を聞き取りをもとに評価している</t>
  </si>
  <si>
    <t>家事活動（調理含まず）　本人、家族・同居者双方からの聞き取りをもとに評価している</t>
  </si>
  <si>
    <t>家事活動（調理含まず）　聞き取りは、「はい」「いいえ」の閉ざされた質問で行っている。</t>
  </si>
  <si>
    <t>家事活動（調理含まず）　聞き取りは、具体的に様子を詳しく聞くなど開かれた質問で行っている。</t>
  </si>
  <si>
    <t>家事活動（調理含まず）　職員が想像する意見も評価に加えている</t>
  </si>
  <si>
    <t>調理　本人からの聞き取りをもとに評価している</t>
  </si>
  <si>
    <t>調理　家族・同居者から普段の様子を聞き取りをもとに評価している</t>
  </si>
  <si>
    <t>調理　本人、家族・同居者双方からの聞き取りをもとに評価している</t>
  </si>
  <si>
    <t>調理　聞き取りは、「はい」「いいえ」の閉ざされた質問で行っている。</t>
  </si>
  <si>
    <t>調理　聞き取りは、具体的に様子を詳しく聞くなど開かれた質問で行っている。</t>
  </si>
  <si>
    <t>調理　職員が想像する意見も評価に加えている</t>
  </si>
  <si>
    <t>生活のセルフマネジメント　本人からの聞き取りをもとに評価している</t>
  </si>
  <si>
    <t>生活のセルフマネジメント　家族・同居者から普段の様子を聞き取りをもとに評価している</t>
  </si>
  <si>
    <t>生活のセルフマネジメント　本人、家族・同居者双方からの聞き取りをもとに評価している</t>
  </si>
  <si>
    <t>生活のセルフマネジメント　聞き取りは、「はい」「いいえ」の閉ざされた質問で行っている。</t>
  </si>
  <si>
    <t>生活のセルフマネジメント　聞き取りは、具体的に様子を詳しく聞くなど開かれた質問で行っている。</t>
  </si>
  <si>
    <t>生活のセルフマネジメント　職員が想像する意見も評価に加えている</t>
  </si>
  <si>
    <t>公共交通機関を利用しての外出　本人からの聞き取りをもとに評価している</t>
  </si>
  <si>
    <t>公共交通機関を利用しての外出　家族・同居者から普段の様子を聞き取りをもとに評価している</t>
  </si>
  <si>
    <t>公共交通機関を利用しての外出　本人、家族・同居者双方からの聞き取りをもとに評価している</t>
  </si>
  <si>
    <t>公共交通機関を利用しての外出　聞き取りは、「はい」「いいえ」の閉ざされた質問で行っている。</t>
  </si>
  <si>
    <t>公共交通機関を利用しての外出　聞き取りは、具体的に様子を詳しく聞くなど開かれた質問で行っている。</t>
  </si>
  <si>
    <t>公共交通機関を利用しての外出　職員が想像する意見も評価に加えている</t>
  </si>
  <si>
    <t>自動車運転　本人からの聞き取りをもとに評価している</t>
  </si>
  <si>
    <t>自動車運転　家族・同居者から普段の様子を聞き取りをもとに評価している</t>
  </si>
  <si>
    <t>自動車運転　本人、家族・同居者双方からの聞き取りをもとに評価している</t>
  </si>
  <si>
    <t>自動車運転　聞き取りは、「はい」「いいえ」の閉ざされた質問で行っている。</t>
  </si>
  <si>
    <t>自動車運転　聞き取りは、具体的に様子を詳しく聞くなど開かれた質問で行っている。</t>
  </si>
  <si>
    <t>自動車運転　職員が想像する意見も評価に加えている</t>
  </si>
  <si>
    <t>人間関係　本人からの聞き取りをもとに評価している</t>
  </si>
  <si>
    <t>人間関係　家族・同居者から普段の様子を聞き取りをもとに評価している</t>
  </si>
  <si>
    <t>人間関係　本人、家族・同居者双方からの聞き取りをもとに評価している</t>
  </si>
  <si>
    <t>人間関係　聞き取りは、「はい」「いいえ」の閉ざされた質問で行っている。</t>
  </si>
  <si>
    <t>人間関係　聞き取りは、具体的に様子を詳しく聞くなど開かれた質問で行っている。</t>
  </si>
  <si>
    <t>人間関係　職員が想像する意見も評価に加えている</t>
  </si>
  <si>
    <t>仕事／学校　本人からの聞き取りをもとに評価している</t>
  </si>
  <si>
    <t>仕事／学校　家族・同居者から普段の様子を聞き取りをもとに評価している</t>
  </si>
  <si>
    <t>仕事／学校　本人、家族・同居者双方からの聞き取りをもとに評価している</t>
  </si>
  <si>
    <t>仕事／学校　聞き取りは、「はい」「いいえ」の閉ざされた質問で行っている。</t>
  </si>
  <si>
    <t>仕事／学校　聞き取りは、具体的に様子を詳しく聞くなど開かれた質問で行っている。</t>
  </si>
  <si>
    <t>仕事／学校　職員が想像する意見も評価に加えている</t>
  </si>
  <si>
    <t>地域での余暇活動　本人からの聞き取りをもとに評価している</t>
  </si>
  <si>
    <t>地域での余暇活動　家族・同居者から普段の様子を聞き取りをもとに評価している</t>
  </si>
  <si>
    <t>地域での余暇活動　本人、家族・同居者双方からの聞き取りをもとに評価している</t>
  </si>
  <si>
    <t>地域での余暇活動　聞き取りは、「はい」「いいえ」の閉ざされた質問で行っている。</t>
  </si>
  <si>
    <t>地域での余暇活動　聞き取りは、具体的に様子を詳しく聞くなど開かれた質問で行っている。</t>
  </si>
  <si>
    <t>地域での余暇活動　職員が想像する意見も評価に加えている</t>
  </si>
  <si>
    <t>日中活動　本人からの聞き取りをもとに評価している</t>
  </si>
  <si>
    <t>日中活動　家族・同居者から普段の様子を聞き取りをもとに評価している</t>
  </si>
  <si>
    <t>日中活動　本人、家族・同居者双方からの聞き取りをもとに評価している</t>
  </si>
  <si>
    <t>日中活動　聞き取りは、「はい」「いいえ」の閉ざされた質問で行っている。</t>
  </si>
  <si>
    <t>日中活動　聞き取りは、具体的に様子を詳しく聞くなど開かれた質問で行っている。</t>
  </si>
  <si>
    <t>日中活動　職員が想像する意見も評価に加えている</t>
  </si>
  <si>
    <t>制度・サービス活用　本人からの聞き取りをもとに評価している</t>
  </si>
  <si>
    <t>制度・サービス活用　家族・同居者から普段の様子を聞き取りをもとに評価している</t>
  </si>
  <si>
    <t>制度・サービス活用　本人、家族・同居者双方からの聞き取りをもとに評価している</t>
  </si>
  <si>
    <t>制度・サービス活用　聞き取りは、「はい」「いいえ」の閉ざされた質問で行っている。</t>
  </si>
  <si>
    <t>制度・サービス活用　聞き取りは、具体的に様子を詳しく聞くなど開かれた質問で行っている。</t>
  </si>
  <si>
    <t>制度・サービス活用　職員が想像する意見も評価に加えている</t>
  </si>
  <si>
    <t>健康管理　評価者がこれまでの状況を判断して評価している</t>
  </si>
  <si>
    <t>金銭管理　評価者がこれまでの状況を判断して評価している</t>
  </si>
  <si>
    <t>身の回りの管理　評価者がこれまでの状況を判断して評価している</t>
  </si>
  <si>
    <t>買い物　評価者がこれまでの状況を判断して評価している</t>
  </si>
  <si>
    <t>家事活動（調理含まず）　評価者がこれまでの状況を判断して評価している</t>
  </si>
  <si>
    <t>調理　評価者がこれまでの状況を判断して評価している</t>
  </si>
  <si>
    <t>生活のセルフマネジメント　評価者がこれまでの状況を判断して評価している</t>
  </si>
  <si>
    <t>公共交通機関を利用しての外出　評価者がこれまでの状況を判断して評価している</t>
  </si>
  <si>
    <t>自動車運転　評価者がこれまでの状況を判断して評価している</t>
  </si>
  <si>
    <t>人間関係　評価者がこれまでの状況を判断して評価している</t>
  </si>
  <si>
    <t>仕事／学校　評価者がこれまでの状況を判断して評価している</t>
  </si>
  <si>
    <t>地域での余暇活動　評価者がこれまでの状況を判断して評価している</t>
  </si>
  <si>
    <t>日中活動　評価者がこれまでの状況を判断して評価している</t>
  </si>
  <si>
    <t>制度・サービス活用　評価者がこれまでの状況を判断して評価している</t>
  </si>
  <si>
    <t>◆評価方法に対して　健康管理</t>
  </si>
  <si>
    <t>◆評価方法に対して　金銭管理</t>
  </si>
  <si>
    <t>◆評価方法に対して　身の回りの管理</t>
  </si>
  <si>
    <t>◆評価方法に対して　買い物</t>
  </si>
  <si>
    <t>◆評価方法に対して　家事活動（調理含まず）</t>
  </si>
  <si>
    <t>◆評価方法に対して　調理</t>
  </si>
  <si>
    <t>◆評価方法に対して　生活のセルフマネジメント</t>
  </si>
  <si>
    <t>◆評価方法に対して　公共交通機関を利用しての外出</t>
  </si>
  <si>
    <t>◆評価方法に対して　自動車運転</t>
  </si>
  <si>
    <t>◆評価方法に対して　人間関係</t>
  </si>
  <si>
    <t>◆評価方法に対して　仕事／学校</t>
  </si>
  <si>
    <t>◆評価方法に対して　地域での余暇活動</t>
  </si>
  <si>
    <t>◆評価方法に対して　日中活動</t>
  </si>
  <si>
    <t>◆評価方法に対して　制度・サービス活用</t>
  </si>
  <si>
    <t>これから導入する予定である(プルダウン)</t>
    <phoneticPr fontId="1"/>
  </si>
  <si>
    <t>はいの場合　マニュアルが十分理解できていない</t>
  </si>
  <si>
    <t>はいの場合　研修の機会が少ない・ない、</t>
  </si>
  <si>
    <t>はいの場合　事業所独自のルールが作れていない</t>
  </si>
  <si>
    <t>はいの場合　評価できる職員体制の確保がまだ</t>
  </si>
  <si>
    <t>はいの場合　評価に充分な設備・環境がまだない</t>
  </si>
  <si>
    <t>はいの場合　利用者や家族の協力が得られにくい</t>
  </si>
  <si>
    <t>はいの場合　評価結果やプログラムの公表の準備が整っていない</t>
  </si>
  <si>
    <t>はいの場合　特にない</t>
  </si>
  <si>
    <t>はいの場合　その他</t>
  </si>
  <si>
    <t>いいえの場合　ＳＩＭの存在をよく知らない</t>
  </si>
  <si>
    <t>　いいえの場合　マニュアルの理解が難しい</t>
  </si>
  <si>
    <t>　いいえの場合　評価に手間・労力がかかる</t>
  </si>
  <si>
    <t>　いいえの場合　評価できる職員体制の確保に苦労する</t>
  </si>
  <si>
    <t>　いいえの場合　評価に充分な設備・環境がない</t>
  </si>
  <si>
    <t>　いいえの場合　評価しても支援効果が出ない</t>
  </si>
  <si>
    <t>　いいえの場合　利用者や家族の協力が得られにくい</t>
  </si>
  <si>
    <t>　いいえの場合　導入のメリットを感じない</t>
  </si>
  <si>
    <t>　いいえの場合　周囲の事業所が行っていない</t>
  </si>
  <si>
    <t>　いいえの場合　リハビリテーション加算そのものを取っていない</t>
  </si>
  <si>
    <t>　いいえの場合　その他</t>
  </si>
  <si>
    <t>介護福祉士　実人数</t>
    <rPh sb="0" eb="5">
      <t>カイゴフクシシ</t>
    </rPh>
    <rPh sb="6" eb="9">
      <t>ジツニンズウ</t>
    </rPh>
    <phoneticPr fontId="1"/>
  </si>
  <si>
    <t>精神保健福祉士　実人数</t>
    <rPh sb="0" eb="2">
      <t>セイシン</t>
    </rPh>
    <rPh sb="2" eb="4">
      <t>ホケン</t>
    </rPh>
    <rPh sb="4" eb="7">
      <t>フクシシ</t>
    </rPh>
    <rPh sb="8" eb="11">
      <t>ジツニンズウ</t>
    </rPh>
    <phoneticPr fontId="1"/>
  </si>
  <si>
    <t>サービス管理責任者　実人数</t>
  </si>
  <si>
    <t>サービス管理責任者　専従職員数</t>
  </si>
  <si>
    <t>サービス管理責任者　常勤換算数</t>
  </si>
  <si>
    <t>サービス管理責任者　実際に一日当たりに配置されている平均的人数</t>
  </si>
  <si>
    <t>看護師　実人数</t>
  </si>
  <si>
    <t>看護師　専従職員数</t>
  </si>
  <si>
    <t>看護師　常勤換算数</t>
  </si>
  <si>
    <t>看護師　実際に一日当たりに配置されている平均的人数</t>
  </si>
  <si>
    <t>准看護師　実人数</t>
  </si>
  <si>
    <t>准看護師　専従職員数</t>
  </si>
  <si>
    <t>准看護師　常勤換算数</t>
  </si>
  <si>
    <t>准看護師　実際に一日当たりに配置されている平均的人数</t>
  </si>
  <si>
    <t>理学療法士　実人数</t>
  </si>
  <si>
    <t>理学療法士　専従職員数</t>
  </si>
  <si>
    <t>理学療法士　常勤換算数</t>
  </si>
  <si>
    <t>理学療法士　実際に一日当たりに配置されている平均的人数</t>
  </si>
  <si>
    <t>作業療法士　実人数</t>
  </si>
  <si>
    <t>作業療法士　専従職員数</t>
  </si>
  <si>
    <t>作業療法士　常勤換算数</t>
  </si>
  <si>
    <t>作業療法士　実際に一日当たりに配置されている平均的人数</t>
  </si>
  <si>
    <t>言語聴覚士　実人数</t>
  </si>
  <si>
    <t>言語聴覚士　専従職員数</t>
  </si>
  <si>
    <t>言語聴覚士　常勤換算数</t>
  </si>
  <si>
    <t>言語聴覚士　実際に一日当たりに配置されている平均的人数</t>
  </si>
  <si>
    <t>公認心理師　実人数</t>
  </si>
  <si>
    <t>公認心理師　専従職員数</t>
  </si>
  <si>
    <t>公認心理師　常勤換算数</t>
  </si>
  <si>
    <t>公認心理師　実際に一日当たりに配置されている平均的人数</t>
  </si>
  <si>
    <t>生活支援員　実人数</t>
  </si>
  <si>
    <t>生活支援員　専従職員数</t>
  </si>
  <si>
    <t>生活支援員　常勤換算数</t>
  </si>
  <si>
    <t>生活支援員　実際に一日当たりに配置されている平均的人数</t>
  </si>
  <si>
    <t>訪問支援員　実人数</t>
  </si>
  <si>
    <t>訪問支援員　専従職員数</t>
  </si>
  <si>
    <t>訪問支援員　常勤換算数</t>
  </si>
  <si>
    <t>訪問支援員　実際に一日当たりに配置されている平均的人数</t>
  </si>
  <si>
    <t>医師　実人数</t>
  </si>
  <si>
    <t>医師　専従職員数</t>
  </si>
  <si>
    <t>医師　常勤換算数</t>
  </si>
  <si>
    <t>医師　実際に一日当たりに配置されている平均的人数</t>
  </si>
  <si>
    <t>社会福祉士　実人数</t>
    <rPh sb="6" eb="9">
      <t>ジツニンズウ</t>
    </rPh>
    <phoneticPr fontId="1"/>
  </si>
  <si>
    <t>自立訓練（機能訓練）</t>
    <phoneticPr fontId="1"/>
  </si>
  <si>
    <t>個別計画訓練支援加算Ⅰ</t>
  </si>
  <si>
    <t>個別計画訓練支援加算Ⅱ</t>
  </si>
  <si>
    <t>精神障害者地域移行特別加算</t>
  </si>
  <si>
    <t>強度行動障害者地域移行特別加算</t>
  </si>
  <si>
    <t>精神障害者退院支援施設加算Ⅰ～Ⅱ</t>
  </si>
  <si>
    <t>看護職員配置加算Ⅰ</t>
  </si>
  <si>
    <t>医療連携体制加算Ⅰ～Ⅵ</t>
  </si>
  <si>
    <t>短期滞在加算Ⅰ～Ⅱ</t>
  </si>
  <si>
    <t>ケース担当者が担当利用者に対して評価している</t>
  </si>
  <si>
    <t>サービス管理責任者が評価している</t>
  </si>
  <si>
    <t>セラピストが評価している</t>
  </si>
  <si>
    <t>健康管理　家族、同居者に観察者になってもらい観察評価している</t>
  </si>
  <si>
    <t>金銭管理　家族、同居者に観察者になってもらい観察評価している</t>
  </si>
  <si>
    <t>身の回りの管理　家族、同居者に観察者になってもらい観察評価している</t>
  </si>
  <si>
    <t>買い物　家族、同居者に観察者になってもらい観察評価している</t>
  </si>
  <si>
    <t>家事活動（調理含まず）　家族、同居者に観察者になってもらい観察評価している</t>
  </si>
  <si>
    <t>調理　家族、同居者に観察者になってもらい観察評価している</t>
  </si>
  <si>
    <t>生活のセルフマネジメント　家族、同居者に観察者になってもらい観察評価している</t>
  </si>
  <si>
    <t>公共交通機関を利用しての外出　家族、同居者に観察者になってもらい観察評価している</t>
  </si>
  <si>
    <t>自動車運転　家族、同居者に観察者になってもらい観察評価している</t>
  </si>
  <si>
    <t>人間関係　家族、同居者に観察者になってもらい観察評価している</t>
  </si>
  <si>
    <t>仕事／学校　家族、同居者に観察者になってもらい観察評価している</t>
  </si>
  <si>
    <t>地域での余暇活動　家族、同居者に観察者になってもらい観察評価している</t>
  </si>
  <si>
    <t>日中活動　家族、同居者に観察者になってもらい観察評価している</t>
  </si>
  <si>
    <t>制度・サービス活用　家族、同居者に観察者になってもらい観察評価している</t>
  </si>
  <si>
    <t>健康管理　家族・同居者からの聞き取りをもとに評価している</t>
  </si>
  <si>
    <t>金銭管理　家族・同居者からの聞き取りをもとに評価している</t>
  </si>
  <si>
    <t>身の回りの管理　家族・同居者からの聞き取りをもとに評価している</t>
  </si>
  <si>
    <t>買い物　家族・同居者からの聞き取りをもとに評価している</t>
  </si>
  <si>
    <t>家事活動（調理含まず）　家族・同居者からの聞き取りをもとに評価している</t>
  </si>
  <si>
    <t>調理　家族・同居者からの聞き取りをもとに評価している</t>
  </si>
  <si>
    <t>生活のセルフマネジメント　家族・同居者からの聞き取りをもとに評価している</t>
  </si>
  <si>
    <t>公共交通機関を利用しての外出　家族・同居者からの聞き取りをもとに評価している</t>
  </si>
  <si>
    <t>自動車運転　家族・同居者からの聞き取りをもとに評価している</t>
  </si>
  <si>
    <t>人間関係　家族・同居者からの聞き取りをもとに評価している</t>
  </si>
  <si>
    <t>仕事／学校　家族・同居者からの聞き取りをもとに評価している</t>
  </si>
  <si>
    <t>地域での余暇活動　家族・同居者からの聞き取りをもとに評価している</t>
  </si>
  <si>
    <t>日中活動　家族・同居者からの聞き取りをもとに評価している</t>
  </si>
  <si>
    <t>制度・サービス活用　家族・同居者からの聞き取りをもとに評価している</t>
  </si>
  <si>
    <t>健康管理　観察評価の補足として、本人や家族、同居者の聞き取りをしている。</t>
  </si>
  <si>
    <t>金銭管理　観察評価の補足として、本人や家族、同居者の聞き取りをしている。</t>
  </si>
  <si>
    <t>身の回りの管理　観察評価の補足として、本人や家族、同居者の聞き取りをしている。</t>
  </si>
  <si>
    <t>買い物　観察評価の補足として、本人や家族、同居者の聞き取りをしている。</t>
  </si>
  <si>
    <t>家事活動（調理含まず）　観察評価の補足として、本人や家族、同居者の聞き取りをしている。</t>
  </si>
  <si>
    <t>調理　観察評価の補足として、本人や家族、同居者の聞き取りをしている。</t>
  </si>
  <si>
    <t>生活のセルフマネジメント　観察評価の補足として、本人や家族、同居者の聞き取りをしている。</t>
  </si>
  <si>
    <t>公共交通機関を利用しての外出　観察評価の補足として、本人や家族、同居者の聞き取りをしている。</t>
  </si>
  <si>
    <t>自動車運転　観察評価の補足として、本人や家族、同居者の聞き取りをしている。</t>
  </si>
  <si>
    <t>人間関係　観察評価の補足として、本人や家族、同居者の聞き取りをしている。</t>
  </si>
  <si>
    <t>仕事／学校　観察評価の補足として、本人や家族、同居者の聞き取りをしている。</t>
  </si>
  <si>
    <t>地域での余暇活動　観察評価の補足として、本人や家族、同居者の聞き取りをしている。</t>
  </si>
  <si>
    <t>日中活動　観察評価の補足として、本人や家族、同居者の聞き取りをしている。</t>
  </si>
  <si>
    <t>制度・サービス活用　観察評価の補足として、本人や家族、同居者の聞き取りをしている。</t>
  </si>
  <si>
    <t>健康管理　職員で話し合いで評価している</t>
  </si>
  <si>
    <t>金銭管理　職員で話し合いで評価している</t>
  </si>
  <si>
    <t>身の回りの管理　職員で話し合いで評価している</t>
  </si>
  <si>
    <t>買い物　職員で話し合いで評価している</t>
  </si>
  <si>
    <t>家事活動（調理含まず）　職員で話し合いで評価している</t>
  </si>
  <si>
    <t>調理　職員で話し合いで評価している</t>
  </si>
  <si>
    <t>生活のセルフマネジメント　職員で話し合いで評価している</t>
  </si>
  <si>
    <t>公共交通機関を利用しての外出　職員で話し合いで評価している</t>
  </si>
  <si>
    <t>自動車運転　職員で話し合いで評価している</t>
  </si>
  <si>
    <t>人間関係　職員で話し合いで評価している</t>
  </si>
  <si>
    <t>仕事／学校　職員で話し合いで評価している</t>
  </si>
  <si>
    <t>地域での余暇活動　職員で話し合いで評価している</t>
  </si>
  <si>
    <t>日中活動　職員で話し合いで評価している</t>
  </si>
  <si>
    <t>制度・サービス活用　職員で話し合いで評価している</t>
  </si>
  <si>
    <t>健康管理　◆評価方法に対して</t>
  </si>
  <si>
    <t>金銭管理　◆評価方法に対して</t>
  </si>
  <si>
    <t>身の回りの管理　◆評価方法に対して</t>
  </si>
  <si>
    <t>買い物　◆評価方法に対して</t>
  </si>
  <si>
    <t>家事活動（調理含まず）　◆評価方法に対して</t>
  </si>
  <si>
    <t>調理　◆評価方法に対して</t>
  </si>
  <si>
    <t>生活のセルフマネジメント　◆評価方法に対して</t>
  </si>
  <si>
    <t>公共交通機関を利用しての外出　◆評価方法に対して</t>
  </si>
  <si>
    <t>自動車運転　◆評価方法に対して</t>
  </si>
  <si>
    <t>人間関係　◆評価方法に対して</t>
  </si>
  <si>
    <t>仕事／学校　◆評価方法に対して</t>
  </si>
  <si>
    <t>地域での余暇活動　◆評価方法に対して</t>
  </si>
  <si>
    <t>日中活動　◆評価方法に対して</t>
  </si>
  <si>
    <t>制度・サービス活用　◆評価方法に対して</t>
  </si>
  <si>
    <t>自立訓練（宿泊型）</t>
    <phoneticPr fontId="1"/>
  </si>
  <si>
    <t>1. 実施している項目</t>
  </si>
  <si>
    <t>1. 個別相談</t>
  </si>
  <si>
    <t>1. 個別訓練</t>
  </si>
  <si>
    <t>1. 集団訓練</t>
  </si>
  <si>
    <t>1. 学習会/SST</t>
  </si>
  <si>
    <t>1. 生活場面支援</t>
  </si>
  <si>
    <t>1. 自主トレ</t>
  </si>
  <si>
    <t>1. 体験実習</t>
  </si>
  <si>
    <t>1. ピアサポート</t>
  </si>
  <si>
    <t>1. 理学療法士</t>
  </si>
  <si>
    <t>1. 作業療法士</t>
  </si>
  <si>
    <t>1. 言語聴覚士</t>
  </si>
  <si>
    <t>1. 公認心理士</t>
  </si>
  <si>
    <t>1. 生活支援員</t>
  </si>
  <si>
    <t>1. 正・准看護師</t>
  </si>
  <si>
    <t>1. その他</t>
  </si>
  <si>
    <t>1. その他の内訳</t>
  </si>
  <si>
    <t>1. 施設内</t>
  </si>
  <si>
    <t>1. 施設外</t>
  </si>
  <si>
    <t>1. 家庭</t>
  </si>
  <si>
    <t>1. 暮らしの場所・GH</t>
  </si>
  <si>
    <t>1. 特別な環境・設備</t>
  </si>
  <si>
    <t>1. 特別な環境・設備の内訳</t>
  </si>
  <si>
    <t>2. 実施している項目</t>
  </si>
  <si>
    <t>2. 個別相談</t>
  </si>
  <si>
    <t>2. 個別訓練</t>
  </si>
  <si>
    <t>2. 集団訓練</t>
  </si>
  <si>
    <t>2. 学習会/SST</t>
  </si>
  <si>
    <t>2. 生活場面支援</t>
  </si>
  <si>
    <t>2. 自主トレ</t>
  </si>
  <si>
    <t>2. 体験実習</t>
  </si>
  <si>
    <t>2. ピアサポート</t>
  </si>
  <si>
    <t>2. 理学療法士</t>
  </si>
  <si>
    <t>2. 作業療法士</t>
  </si>
  <si>
    <t>2. 言語聴覚士</t>
  </si>
  <si>
    <t>2. 公認心理士</t>
  </si>
  <si>
    <t>2. 生活支援員</t>
  </si>
  <si>
    <t>2. 正・准看護師</t>
  </si>
  <si>
    <t>2. その他</t>
  </si>
  <si>
    <t>2. その他の内訳</t>
  </si>
  <si>
    <t>2. 施設内</t>
  </si>
  <si>
    <t>2. 施設外</t>
  </si>
  <si>
    <t>2. 家庭</t>
  </si>
  <si>
    <t>2. 暮らしの場所・GH</t>
  </si>
  <si>
    <t>2. 特別な環境・設備</t>
  </si>
  <si>
    <t>2. 特別な環境・設備の内訳</t>
  </si>
  <si>
    <t>3. 実施している項目</t>
  </si>
  <si>
    <t>3. 個別相談</t>
  </si>
  <si>
    <t>3. 個別訓練</t>
  </si>
  <si>
    <t>3. 集団訓練</t>
  </si>
  <si>
    <t>3. 学習会/SST</t>
  </si>
  <si>
    <t>3. 生活場面支援</t>
  </si>
  <si>
    <t>3. 自主トレ</t>
  </si>
  <si>
    <t>3. 体験実習</t>
  </si>
  <si>
    <t>3. ピアサポート</t>
  </si>
  <si>
    <t>3. 理学療法士</t>
  </si>
  <si>
    <t>3. 作業療法士</t>
  </si>
  <si>
    <t>3. 言語聴覚士</t>
  </si>
  <si>
    <t>3. 公認心理士</t>
  </si>
  <si>
    <t>3. 生活支援員</t>
  </si>
  <si>
    <t>3. 正・准看護師</t>
  </si>
  <si>
    <t>3. その他</t>
  </si>
  <si>
    <t>3. その他の内訳</t>
  </si>
  <si>
    <t>3. 施設内</t>
  </si>
  <si>
    <t>3. 施設外</t>
  </si>
  <si>
    <t>3. 家庭</t>
  </si>
  <si>
    <t>3. 暮らしの場所・GH</t>
  </si>
  <si>
    <t>3. 特別な環境・設備</t>
  </si>
  <si>
    <t>3. 特別な環境・設備の内訳</t>
  </si>
  <si>
    <t>4. 実施している項目</t>
  </si>
  <si>
    <t>4. 個別相談</t>
  </si>
  <si>
    <t>4. 個別訓練</t>
  </si>
  <si>
    <t>4. 集団訓練</t>
  </si>
  <si>
    <t>4. 学習会/SST</t>
  </si>
  <si>
    <t>4. 生活場面支援</t>
  </si>
  <si>
    <t>4. 自主トレ</t>
  </si>
  <si>
    <t>4. 体験実習</t>
  </si>
  <si>
    <t>4. ピアサポート</t>
  </si>
  <si>
    <t>4. 理学療法士</t>
  </si>
  <si>
    <t>4. 作業療法士</t>
  </si>
  <si>
    <t>4. 言語聴覚士</t>
  </si>
  <si>
    <t>4. 公認心理士</t>
  </si>
  <si>
    <t>4. 生活支援員</t>
  </si>
  <si>
    <t>4. 正・准看護師</t>
  </si>
  <si>
    <t>4. その他</t>
  </si>
  <si>
    <t>4. その他の内訳</t>
  </si>
  <si>
    <t>4. 施設内</t>
  </si>
  <si>
    <t>4. 施設外</t>
  </si>
  <si>
    <t>4. 家庭</t>
  </si>
  <si>
    <t>4. 暮らしの場所・GH</t>
  </si>
  <si>
    <t>4. 特別な環境・設備</t>
  </si>
  <si>
    <t>4. 特別な環境・設備の内訳</t>
  </si>
  <si>
    <t>5. 実施している項目</t>
  </si>
  <si>
    <t>5. 個別相談</t>
  </si>
  <si>
    <t>5. 個別訓練</t>
  </si>
  <si>
    <t>5. 集団訓練</t>
  </si>
  <si>
    <t>5. 学習会/SST</t>
  </si>
  <si>
    <t>5. 生活場面支援</t>
  </si>
  <si>
    <t>5. 自主トレ</t>
  </si>
  <si>
    <t>5. 体験実習</t>
  </si>
  <si>
    <t>5. ピアサポート</t>
  </si>
  <si>
    <t>5. 理学療法士</t>
  </si>
  <si>
    <t>5. 作業療法士</t>
  </si>
  <si>
    <t>5. 言語聴覚士</t>
  </si>
  <si>
    <t>5. 公認心理士</t>
  </si>
  <si>
    <t>5. 生活支援員</t>
  </si>
  <si>
    <t>5. 正・准看護師</t>
  </si>
  <si>
    <t>5. その他</t>
  </si>
  <si>
    <t>5. その他の内訳</t>
  </si>
  <si>
    <t>5. 施設内</t>
  </si>
  <si>
    <t>5. 施設外</t>
  </si>
  <si>
    <t>5. 家庭</t>
  </si>
  <si>
    <t>5. 暮らしの場所・GH</t>
  </si>
  <si>
    <t>5. 特別な環境・設備</t>
  </si>
  <si>
    <t>5. 特別な環境・設備の内訳</t>
  </si>
  <si>
    <t>6. 実施している項目</t>
  </si>
  <si>
    <t>6. 個別相談</t>
  </si>
  <si>
    <t>6. 個別訓練</t>
  </si>
  <si>
    <t>6. 集団訓練</t>
  </si>
  <si>
    <t>6. 学習会/SST</t>
  </si>
  <si>
    <t>6. 生活場面支援</t>
  </si>
  <si>
    <t>6. 自主トレ</t>
  </si>
  <si>
    <t>6. 体験実習</t>
  </si>
  <si>
    <t>6. ピアサポート</t>
  </si>
  <si>
    <t>6. 理学療法士</t>
  </si>
  <si>
    <t>6. 作業療法士</t>
  </si>
  <si>
    <t>6. 言語聴覚士</t>
  </si>
  <si>
    <t>6. 公認心理士</t>
  </si>
  <si>
    <t>6. 生活支援員</t>
  </si>
  <si>
    <t>6. 正・准看護師</t>
  </si>
  <si>
    <t>6. その他</t>
  </si>
  <si>
    <t>6. その他の内訳</t>
  </si>
  <si>
    <t>6. 施設内</t>
  </si>
  <si>
    <t>6. 施設外</t>
  </si>
  <si>
    <t>6. 家庭</t>
  </si>
  <si>
    <t>6. 暮らしの場所・GH</t>
  </si>
  <si>
    <t>6. 特別な環境・設備</t>
  </si>
  <si>
    <t>6. 特別な環境・設備の内訳</t>
  </si>
  <si>
    <t>7. 実施している項目</t>
  </si>
  <si>
    <t>7. 個別相談</t>
  </si>
  <si>
    <t>7. 個別訓練</t>
  </si>
  <si>
    <t>7. 集団訓練</t>
  </si>
  <si>
    <t>7. 学習会/SST</t>
  </si>
  <si>
    <t>7. 生活場面支援</t>
  </si>
  <si>
    <t>7. 自主トレ</t>
  </si>
  <si>
    <t>7. 体験実習</t>
  </si>
  <si>
    <t>7. ピアサポート</t>
  </si>
  <si>
    <t>7. 理学療法士</t>
  </si>
  <si>
    <t>7. 作業療法士</t>
  </si>
  <si>
    <t>7. 言語聴覚士</t>
  </si>
  <si>
    <t>7. 公認心理士</t>
  </si>
  <si>
    <t>7. 生活支援員</t>
  </si>
  <si>
    <t>7. 正・准看護師</t>
  </si>
  <si>
    <t>7. その他</t>
  </si>
  <si>
    <t>7. その他の内訳</t>
  </si>
  <si>
    <t>7. 施設内</t>
  </si>
  <si>
    <t>7. 施設外</t>
  </si>
  <si>
    <t>7. 家庭</t>
  </si>
  <si>
    <t>7. 暮らしの場所・GH</t>
  </si>
  <si>
    <t>7. 特別な環境・設備</t>
  </si>
  <si>
    <t>7. 特別な環境・設備の内訳</t>
  </si>
  <si>
    <t>8. 実施している項目</t>
  </si>
  <si>
    <t>8. 個別相談</t>
  </si>
  <si>
    <t>8. 個別訓練</t>
  </si>
  <si>
    <t>8. 集団訓練</t>
  </si>
  <si>
    <t>8. 学習会/SST</t>
  </si>
  <si>
    <t>8. 生活場面支援</t>
  </si>
  <si>
    <t>8. 自主トレ</t>
  </si>
  <si>
    <t>8. 体験実習</t>
  </si>
  <si>
    <t>8. ピアサポート</t>
  </si>
  <si>
    <t>8. 理学療法士</t>
  </si>
  <si>
    <t>8. 作業療法士</t>
  </si>
  <si>
    <t>8. 言語聴覚士</t>
  </si>
  <si>
    <t>8. 公認心理士</t>
  </si>
  <si>
    <t>8. 生活支援員</t>
  </si>
  <si>
    <t>8. 正・准看護師</t>
  </si>
  <si>
    <t>8. その他</t>
  </si>
  <si>
    <t>8. その他の内訳</t>
  </si>
  <si>
    <t>8. 施設内</t>
  </si>
  <si>
    <t>8. 施設外</t>
  </si>
  <si>
    <t>8. 家庭</t>
  </si>
  <si>
    <t>8. 暮らしの場所・GH</t>
  </si>
  <si>
    <t>8. 特別な環境・設備</t>
  </si>
  <si>
    <t>8. 特別な環境・設備の内訳</t>
  </si>
  <si>
    <t>9. 実施している項目</t>
  </si>
  <si>
    <t>9. 個別相談</t>
  </si>
  <si>
    <t>9. 個別訓練</t>
  </si>
  <si>
    <t>9. 集団訓練</t>
  </si>
  <si>
    <t>9. 学習会/SST</t>
  </si>
  <si>
    <t>9. 生活場面支援</t>
  </si>
  <si>
    <t>9. 自主トレ</t>
  </si>
  <si>
    <t>9. 体験実習</t>
  </si>
  <si>
    <t>9. ピアサポート</t>
  </si>
  <si>
    <t>9. 理学療法士</t>
  </si>
  <si>
    <t>9. 作業療法士</t>
  </si>
  <si>
    <t>9. 言語聴覚士</t>
  </si>
  <si>
    <t>9. 公認心理士</t>
  </si>
  <si>
    <t>9. 生活支援員</t>
  </si>
  <si>
    <t>9. 正・准看護師</t>
  </si>
  <si>
    <t>9. その他</t>
  </si>
  <si>
    <t>9. その他の内訳</t>
  </si>
  <si>
    <t>9. 施設内</t>
  </si>
  <si>
    <t>9. 施設外</t>
  </si>
  <si>
    <t>9. 家庭</t>
  </si>
  <si>
    <t>9. 暮らしの場所・GH</t>
  </si>
  <si>
    <t>9. 特別な環境・設備</t>
  </si>
  <si>
    <t>9. 特別な環境・設備の内訳</t>
  </si>
  <si>
    <t>10. 実施している項目</t>
  </si>
  <si>
    <t>10. 個別相談</t>
  </si>
  <si>
    <t>10. 個別訓練</t>
  </si>
  <si>
    <t>10. 集団訓練</t>
  </si>
  <si>
    <t>10. 学習会/SST</t>
  </si>
  <si>
    <t>10. 生活場面支援</t>
  </si>
  <si>
    <t>10. 自主トレ</t>
  </si>
  <si>
    <t>10. 体験実習</t>
  </si>
  <si>
    <t>10. ピアサポート</t>
  </si>
  <si>
    <t>10. 理学療法士</t>
  </si>
  <si>
    <t>10. 作業療法士</t>
  </si>
  <si>
    <t>10. 言語聴覚士</t>
  </si>
  <si>
    <t>10. 公認心理士</t>
  </si>
  <si>
    <t>10. 生活支援員</t>
  </si>
  <si>
    <t>10. 正・准看護師</t>
  </si>
  <si>
    <t>10. その他</t>
  </si>
  <si>
    <t>10. その他の内訳</t>
  </si>
  <si>
    <t>10. 施設内</t>
  </si>
  <si>
    <t>10. 施設外</t>
  </si>
  <si>
    <t>10. 家庭</t>
  </si>
  <si>
    <t>10. 暮らしの場所・GH</t>
  </si>
  <si>
    <t>10. 特別な環境・設備</t>
  </si>
  <si>
    <t>10. 特別な環境・設備の内訳</t>
  </si>
  <si>
    <t>11. 実施している項目</t>
  </si>
  <si>
    <t>11. 個別相談</t>
  </si>
  <si>
    <t>11. 個別訓練</t>
  </si>
  <si>
    <t>11. 集団訓練</t>
  </si>
  <si>
    <t>11. 学習会/SST</t>
  </si>
  <si>
    <t>11. 生活場面支援</t>
  </si>
  <si>
    <t>11. 自主トレ</t>
  </si>
  <si>
    <t>11. 体験実習</t>
  </si>
  <si>
    <t>11. ピアサポート</t>
  </si>
  <si>
    <t>11. 理学療法士</t>
  </si>
  <si>
    <t>11. 作業療法士</t>
  </si>
  <si>
    <t>11. 言語聴覚士</t>
  </si>
  <si>
    <t>11. 公認心理士</t>
  </si>
  <si>
    <t>11. 生活支援員</t>
  </si>
  <si>
    <t>11. 正・准看護師</t>
  </si>
  <si>
    <t>11. その他</t>
  </si>
  <si>
    <t>11. その他の内訳</t>
  </si>
  <si>
    <t>11. 施設内</t>
  </si>
  <si>
    <t>11. 施設外</t>
  </si>
  <si>
    <t>11. 家庭</t>
  </si>
  <si>
    <t>11. 暮らしの場所・GH</t>
  </si>
  <si>
    <t>11. 特別な環境・設備</t>
  </si>
  <si>
    <t>11. 特別な環境・設備の内訳</t>
  </si>
  <si>
    <t>12. 実施している項目</t>
  </si>
  <si>
    <t>12. 個別相談</t>
  </si>
  <si>
    <t>12. 個別訓練</t>
  </si>
  <si>
    <t>12. 集団訓練</t>
  </si>
  <si>
    <t>12. 学習会/SST</t>
  </si>
  <si>
    <t>12. 生活場面支援</t>
  </si>
  <si>
    <t>12. 自主トレ</t>
  </si>
  <si>
    <t>12. 体験実習</t>
  </si>
  <si>
    <t>12. ピアサポート</t>
  </si>
  <si>
    <t>12. 理学療法士</t>
  </si>
  <si>
    <t>12. 作業療法士</t>
  </si>
  <si>
    <t>12. 言語聴覚士</t>
  </si>
  <si>
    <t>12. 公認心理士</t>
  </si>
  <si>
    <t>12. 生活支援員</t>
  </si>
  <si>
    <t>12. 正・准看護師</t>
  </si>
  <si>
    <t>12. その他</t>
  </si>
  <si>
    <t>12. その他の内訳</t>
  </si>
  <si>
    <t>12. 施設内</t>
  </si>
  <si>
    <t>12. 施設外</t>
  </si>
  <si>
    <t>12. 家庭</t>
  </si>
  <si>
    <t>12. 暮らしの場所・GH</t>
  </si>
  <si>
    <t>12. 特別な環境・設備</t>
  </si>
  <si>
    <t>12. 特別な環境・設備の内訳</t>
  </si>
  <si>
    <t>13. 実施している項目</t>
  </si>
  <si>
    <t>13. 個別相談</t>
  </si>
  <si>
    <t>13. 個別訓練</t>
  </si>
  <si>
    <t>13. 集団訓練</t>
  </si>
  <si>
    <t>13. 学習会/SST</t>
  </si>
  <si>
    <t>13. 生活場面支援</t>
  </si>
  <si>
    <t>13. 自主トレ</t>
  </si>
  <si>
    <t>13. 体験実習</t>
  </si>
  <si>
    <t>13. ピアサポート</t>
  </si>
  <si>
    <t>13. 理学療法士</t>
  </si>
  <si>
    <t>13. 作業療法士</t>
  </si>
  <si>
    <t>13. 言語聴覚士</t>
  </si>
  <si>
    <t>13. 公認心理士</t>
  </si>
  <si>
    <t>13. 生活支援員</t>
  </si>
  <si>
    <t>13. 正・准看護師</t>
  </si>
  <si>
    <t>13. その他</t>
  </si>
  <si>
    <t>13. その他の内訳</t>
  </si>
  <si>
    <t>13. 施設内</t>
  </si>
  <si>
    <t>13. 施設外</t>
  </si>
  <si>
    <t>13. 家庭</t>
  </si>
  <si>
    <t>13. 暮らしの場所・GH</t>
  </si>
  <si>
    <t>13. 特別な環境・設備</t>
  </si>
  <si>
    <t>13. 特別な環境・設備の内訳</t>
  </si>
  <si>
    <t>14. 実施している項目</t>
  </si>
  <si>
    <t>14. 個別相談</t>
  </si>
  <si>
    <t>14. 個別訓練</t>
  </si>
  <si>
    <t>14. 集団訓練</t>
  </si>
  <si>
    <t>14. 学習会/SST</t>
  </si>
  <si>
    <t>14. 生活場面支援</t>
  </si>
  <si>
    <t>14. 自主トレ</t>
  </si>
  <si>
    <t>14. 体験実習</t>
  </si>
  <si>
    <t>14. ピアサポート</t>
  </si>
  <si>
    <t>14. 理学療法士</t>
  </si>
  <si>
    <t>14. 作業療法士</t>
  </si>
  <si>
    <t>14. 言語聴覚士</t>
  </si>
  <si>
    <t>14. 公認心理士</t>
  </si>
  <si>
    <t>14. 生活支援員</t>
  </si>
  <si>
    <t>14. 正・准看護師</t>
  </si>
  <si>
    <t>14. その他</t>
  </si>
  <si>
    <t>14. その他の内訳</t>
  </si>
  <si>
    <t>14. 施設内</t>
  </si>
  <si>
    <t>14. 施設外</t>
  </si>
  <si>
    <t>14. 家庭</t>
  </si>
  <si>
    <t>14. 暮らしの場所・GH</t>
  </si>
  <si>
    <t>14. 特別な環境・設備</t>
  </si>
  <si>
    <t>14. 特別な環境・設備の内訳</t>
  </si>
  <si>
    <t>15. 実施している項目</t>
  </si>
  <si>
    <t>15. 個別相談</t>
  </si>
  <si>
    <t>15. 個別訓練</t>
  </si>
  <si>
    <t>15. 集団訓練</t>
  </si>
  <si>
    <t>15. 学習会/SST</t>
  </si>
  <si>
    <t>15. 生活場面支援</t>
  </si>
  <si>
    <t>15. 自主トレ</t>
  </si>
  <si>
    <t>15. 体験実習</t>
  </si>
  <si>
    <t>15. ピアサポート</t>
  </si>
  <si>
    <t>15. 理学療法士</t>
  </si>
  <si>
    <t>15. 作業療法士</t>
  </si>
  <si>
    <t>15. 言語聴覚士</t>
  </si>
  <si>
    <t>15. 公認心理士</t>
  </si>
  <si>
    <t>15. 生活支援員</t>
  </si>
  <si>
    <t>15. 正・准看護師</t>
  </si>
  <si>
    <t>15. その他</t>
  </si>
  <si>
    <t>15. その他の内訳</t>
  </si>
  <si>
    <t>15. 施設内</t>
  </si>
  <si>
    <t>15. 施設外</t>
  </si>
  <si>
    <t>15. 家庭</t>
  </si>
  <si>
    <t>15. 暮らしの場所・GH</t>
  </si>
  <si>
    <t>15. 特別な環境・設備</t>
  </si>
  <si>
    <t>15. 特別な環境・設備の内訳</t>
  </si>
  <si>
    <t>16. 実施している項目</t>
  </si>
  <si>
    <t>16. 個別相談</t>
  </si>
  <si>
    <t>16. 個別訓練</t>
  </si>
  <si>
    <t>16. 集団訓練</t>
  </si>
  <si>
    <t>16. 学習会/SST</t>
  </si>
  <si>
    <t>16. 生活場面支援</t>
  </si>
  <si>
    <t>16. 自主トレ</t>
  </si>
  <si>
    <t>16. 体験実習</t>
  </si>
  <si>
    <t>16. ピアサポート</t>
  </si>
  <si>
    <t>16. 理学療法士</t>
  </si>
  <si>
    <t>16. 作業療法士</t>
  </si>
  <si>
    <t>16. 言語聴覚士</t>
  </si>
  <si>
    <t>16. 公認心理士</t>
  </si>
  <si>
    <t>16. 生活支援員</t>
  </si>
  <si>
    <t>16. 正・准看護師</t>
  </si>
  <si>
    <t>16. その他</t>
  </si>
  <si>
    <t>16. その他の内訳</t>
  </si>
  <si>
    <t>16. 施設内</t>
  </si>
  <si>
    <t>16. 施設外</t>
  </si>
  <si>
    <t>16. 家庭</t>
  </si>
  <si>
    <t>16. 暮らしの場所・GH</t>
  </si>
  <si>
    <t>16. 特別な環境・設備</t>
  </si>
  <si>
    <t>16. 特別な環境・設備の内訳</t>
  </si>
  <si>
    <t>17. 実施している項目</t>
  </si>
  <si>
    <t>17. 個別相談</t>
  </si>
  <si>
    <t>17. 個別訓練</t>
  </si>
  <si>
    <t>17. 集団訓練</t>
  </si>
  <si>
    <t>17. 学習会/SST</t>
  </si>
  <si>
    <t>17. 生活場面支援</t>
  </si>
  <si>
    <t>17. 自主トレ</t>
  </si>
  <si>
    <t>17. 体験実習</t>
  </si>
  <si>
    <t>17. ピアサポート</t>
  </si>
  <si>
    <t>17. 理学療法士</t>
  </si>
  <si>
    <t>17. 作業療法士</t>
  </si>
  <si>
    <t>17. 言語聴覚士</t>
  </si>
  <si>
    <t>17. 公認心理士</t>
  </si>
  <si>
    <t>17. 生活支援員</t>
  </si>
  <si>
    <t>17. 正・准看護師</t>
  </si>
  <si>
    <t>17. その他</t>
  </si>
  <si>
    <t>17. その他の内訳</t>
  </si>
  <si>
    <t>17. 施設内</t>
  </si>
  <si>
    <t>17. 施設外</t>
  </si>
  <si>
    <t>17. 家庭</t>
  </si>
  <si>
    <t>17. 暮らしの場所・GH</t>
  </si>
  <si>
    <t>17. 特別な環境・設備</t>
  </si>
  <si>
    <t>17. 特別な環境・設備の内訳</t>
  </si>
  <si>
    <t>18. 実施している項目</t>
  </si>
  <si>
    <t>18. 個別相談</t>
  </si>
  <si>
    <t>18. 個別訓練</t>
  </si>
  <si>
    <t>18. 集団訓練</t>
  </si>
  <si>
    <t>18. 学習会/SST</t>
  </si>
  <si>
    <t>18. 生活場面支援</t>
  </si>
  <si>
    <t>18. 自主トレ</t>
  </si>
  <si>
    <t>18. 体験実習</t>
  </si>
  <si>
    <t>18. ピアサポート</t>
  </si>
  <si>
    <t>18. 理学療法士</t>
  </si>
  <si>
    <t>18. 作業療法士</t>
  </si>
  <si>
    <t>18. 言語聴覚士</t>
  </si>
  <si>
    <t>18. 公認心理士</t>
  </si>
  <si>
    <t>18. 生活支援員</t>
  </si>
  <si>
    <t>18. 正・准看護師</t>
  </si>
  <si>
    <t>18. その他</t>
  </si>
  <si>
    <t>18. その他の内訳</t>
  </si>
  <si>
    <t>18. 施設内</t>
  </si>
  <si>
    <t>18. 施設外</t>
  </si>
  <si>
    <t>18. 家庭</t>
  </si>
  <si>
    <t>18. 暮らしの場所・GH</t>
  </si>
  <si>
    <t>18. 特別な環境・設備</t>
  </si>
  <si>
    <t>18. 特別な環境・設備の内訳</t>
  </si>
  <si>
    <t>19. 実施している項目</t>
  </si>
  <si>
    <t>19. 個別相談</t>
  </si>
  <si>
    <t>19. 個別訓練</t>
  </si>
  <si>
    <t>19. 集団訓練</t>
  </si>
  <si>
    <t>19. 学習会/SST</t>
  </si>
  <si>
    <t>19. 生活場面支援</t>
  </si>
  <si>
    <t>19. 自主トレ</t>
  </si>
  <si>
    <t>19. 体験実習</t>
  </si>
  <si>
    <t>19. ピアサポート</t>
  </si>
  <si>
    <t>19. 理学療法士</t>
  </si>
  <si>
    <t>19. 作業療法士</t>
  </si>
  <si>
    <t>19. 言語聴覚士</t>
  </si>
  <si>
    <t>19. 公認心理士</t>
  </si>
  <si>
    <t>19. 生活支援員</t>
  </si>
  <si>
    <t>19. 正・准看護師</t>
  </si>
  <si>
    <t>19. その他</t>
  </si>
  <si>
    <t>19. その他の内訳</t>
  </si>
  <si>
    <t>19. 施設内</t>
  </si>
  <si>
    <t>19. 施設外</t>
  </si>
  <si>
    <t>19. 家庭</t>
  </si>
  <si>
    <t>19. 暮らしの場所・GH</t>
  </si>
  <si>
    <t>19. 特別な環境・設備</t>
  </si>
  <si>
    <t>19. 特別な環境・設備の内訳</t>
  </si>
  <si>
    <t>20. 実施している項目</t>
  </si>
  <si>
    <t>20. 個別相談</t>
  </si>
  <si>
    <t>20. 個別訓練</t>
  </si>
  <si>
    <t>20. 集団訓練</t>
  </si>
  <si>
    <t>20. 学習会/SST</t>
  </si>
  <si>
    <t>20. 生活場面支援</t>
  </si>
  <si>
    <t>20. 自主トレ</t>
  </si>
  <si>
    <t>20. 体験実習</t>
  </si>
  <si>
    <t>20. ピアサポート</t>
  </si>
  <si>
    <t>20. 理学療法士</t>
  </si>
  <si>
    <t>20. 作業療法士</t>
  </si>
  <si>
    <t>20. 言語聴覚士</t>
  </si>
  <si>
    <t>20. 公認心理士</t>
  </si>
  <si>
    <t>20. 生活支援員</t>
  </si>
  <si>
    <t>20. 正・准看護師</t>
  </si>
  <si>
    <t>20. その他</t>
  </si>
  <si>
    <t>20. その他の内訳</t>
  </si>
  <si>
    <t>20. 施設内</t>
  </si>
  <si>
    <t>20. 施設外</t>
  </si>
  <si>
    <t>20. 家庭</t>
  </si>
  <si>
    <t>20. 暮らしの場所・GH</t>
  </si>
  <si>
    <t>20. 特別な環境・設備</t>
  </si>
  <si>
    <t>20. 特別な環境・設備の内訳</t>
  </si>
  <si>
    <t>21. 実施している項目</t>
  </si>
  <si>
    <t>21. 個別相談</t>
  </si>
  <si>
    <t>21. 個別訓練</t>
  </si>
  <si>
    <t>21. 集団訓練</t>
  </si>
  <si>
    <t>21. 学習会/SST</t>
  </si>
  <si>
    <t>21. 生活場面支援</t>
  </si>
  <si>
    <t>21. 自主トレ</t>
  </si>
  <si>
    <t>21. 体験実習</t>
  </si>
  <si>
    <t>21. ピアサポート</t>
  </si>
  <si>
    <t>21. 理学療法士</t>
  </si>
  <si>
    <t>21. 作業療法士</t>
  </si>
  <si>
    <t>21. 言語聴覚士</t>
  </si>
  <si>
    <t>21. 公認心理士</t>
  </si>
  <si>
    <t>21. 生活支援員</t>
  </si>
  <si>
    <t>21. 正・准看護師</t>
  </si>
  <si>
    <t>21. その他</t>
  </si>
  <si>
    <t>21. その他の内訳</t>
  </si>
  <si>
    <t>21. 施設内</t>
  </si>
  <si>
    <t>21. 施設外</t>
  </si>
  <si>
    <t>21. 家庭</t>
  </si>
  <si>
    <t>21. 暮らしの場所・GH</t>
  </si>
  <si>
    <t>21. 特別な環境・設備</t>
  </si>
  <si>
    <t>21. 特別な環境・設備の内訳</t>
  </si>
  <si>
    <t>22. 実施している項目</t>
  </si>
  <si>
    <t>22. 個別相談</t>
  </si>
  <si>
    <t>22. 個別訓練</t>
  </si>
  <si>
    <t>22. 集団訓練</t>
  </si>
  <si>
    <t>22. 学習会/SST</t>
  </si>
  <si>
    <t>22. 生活場面支援</t>
  </si>
  <si>
    <t>22. 自主トレ</t>
  </si>
  <si>
    <t>22. 体験実習</t>
  </si>
  <si>
    <t>22. ピアサポート</t>
  </si>
  <si>
    <t>22. 理学療法士</t>
  </si>
  <si>
    <t>22. 作業療法士</t>
  </si>
  <si>
    <t>22. 言語聴覚士</t>
  </si>
  <si>
    <t>22. 公認心理士</t>
  </si>
  <si>
    <t>22. 生活支援員</t>
  </si>
  <si>
    <t>22. 正・准看護師</t>
  </si>
  <si>
    <t>22. その他</t>
  </si>
  <si>
    <t>22. その他の内訳</t>
  </si>
  <si>
    <t>22. 施設内</t>
  </si>
  <si>
    <t>22. 施設外</t>
  </si>
  <si>
    <t>22. 家庭</t>
  </si>
  <si>
    <t>22. 暮らしの場所・GH</t>
  </si>
  <si>
    <t>22. 特別な環境・設備</t>
  </si>
  <si>
    <t>22. 特別な環境・設備の内訳</t>
  </si>
  <si>
    <t>23. 実施している項目</t>
  </si>
  <si>
    <t>23. 個別相談</t>
  </si>
  <si>
    <t>23. 個別訓練</t>
  </si>
  <si>
    <t>23. 集団訓練</t>
  </si>
  <si>
    <t>23. 学習会/SST</t>
  </si>
  <si>
    <t>23. 生活場面支援</t>
  </si>
  <si>
    <t>23. 自主トレ</t>
  </si>
  <si>
    <t>23. 体験実習</t>
  </si>
  <si>
    <t>23. ピアサポート</t>
  </si>
  <si>
    <t>23. 理学療法士</t>
  </si>
  <si>
    <t>23. 作業療法士</t>
  </si>
  <si>
    <t>23. 言語聴覚士</t>
  </si>
  <si>
    <t>23. 公認心理士</t>
  </si>
  <si>
    <t>23. 生活支援員</t>
  </si>
  <si>
    <t>23. 正・准看護師</t>
  </si>
  <si>
    <t>23. その他</t>
  </si>
  <si>
    <t>23. その他の内訳</t>
  </si>
  <si>
    <t>23. 施設内</t>
  </si>
  <si>
    <t>23. 施設外</t>
  </si>
  <si>
    <t>23. 家庭</t>
  </si>
  <si>
    <t>23. 暮らしの場所・GH</t>
  </si>
  <si>
    <t>23. 特別な環境・設備</t>
  </si>
  <si>
    <t>23. 特別な環境・設備の内訳</t>
  </si>
  <si>
    <t>24. 実施している項目</t>
  </si>
  <si>
    <t>24. 個別相談</t>
  </si>
  <si>
    <t>24. 個別訓練</t>
  </si>
  <si>
    <t>24. 集団訓練</t>
  </si>
  <si>
    <t>24. 学習会/SST</t>
  </si>
  <si>
    <t>24. 生活場面支援</t>
  </si>
  <si>
    <t>24. 自主トレ</t>
  </si>
  <si>
    <t>24. 体験実習</t>
  </si>
  <si>
    <t>24. ピアサポート</t>
  </si>
  <si>
    <t>24. 理学療法士</t>
  </si>
  <si>
    <t>24. 作業療法士</t>
  </si>
  <si>
    <t>24. 言語聴覚士</t>
  </si>
  <si>
    <t>24. 公認心理士</t>
  </si>
  <si>
    <t>24. 生活支援員</t>
  </si>
  <si>
    <t>24. 正・准看護師</t>
  </si>
  <si>
    <t>24. その他</t>
  </si>
  <si>
    <t>24. その他の内訳</t>
  </si>
  <si>
    <t>24. 施設内</t>
  </si>
  <si>
    <t>24. 施設外</t>
  </si>
  <si>
    <t>24. 家庭</t>
  </si>
  <si>
    <t>24. 暮らしの場所・GH</t>
  </si>
  <si>
    <t>24. 特別な環境・設備</t>
  </si>
  <si>
    <t>24. 特別な環境・設備の内訳</t>
  </si>
  <si>
    <t>25. 実施している項目</t>
  </si>
  <si>
    <t>25. 個別相談</t>
  </si>
  <si>
    <t>25. 個別訓練</t>
  </si>
  <si>
    <t>25. 集団訓練</t>
  </si>
  <si>
    <t>25. 学習会/SST</t>
  </si>
  <si>
    <t>25. 生活場面支援</t>
  </si>
  <si>
    <t>25. 自主トレ</t>
  </si>
  <si>
    <t>25. 体験実習</t>
  </si>
  <si>
    <t>25. ピアサポート</t>
  </si>
  <si>
    <t>25. 理学療法士</t>
  </si>
  <si>
    <t>25. 作業療法士</t>
  </si>
  <si>
    <t>25. 言語聴覚士</t>
  </si>
  <si>
    <t>25. 公認心理士</t>
  </si>
  <si>
    <t>25. 生活支援員</t>
  </si>
  <si>
    <t>25. 正・准看護師</t>
  </si>
  <si>
    <t>25. その他</t>
  </si>
  <si>
    <t>25. その他の内訳</t>
  </si>
  <si>
    <t>25. 施設内</t>
  </si>
  <si>
    <t>25. 施設外</t>
  </si>
  <si>
    <t>25. 家庭</t>
  </si>
  <si>
    <t>25. 暮らしの場所・GH</t>
  </si>
  <si>
    <t>25. 特別な環境・設備</t>
  </si>
  <si>
    <t>25. 特別な環境・設備の内訳</t>
  </si>
  <si>
    <t>26. 実施している項目</t>
  </si>
  <si>
    <t>26. 個別相談</t>
  </si>
  <si>
    <t>26. 個別訓練</t>
  </si>
  <si>
    <t>26. 集団訓練</t>
  </si>
  <si>
    <t>26. 学習会/SST</t>
  </si>
  <si>
    <t>26. 生活場面支援</t>
  </si>
  <si>
    <t>26. 自主トレ</t>
  </si>
  <si>
    <t>26. 体験実習</t>
  </si>
  <si>
    <t>26. ピアサポート</t>
  </si>
  <si>
    <t>26. 理学療法士</t>
  </si>
  <si>
    <t>26. 作業療法士</t>
  </si>
  <si>
    <t>26. 言語聴覚士</t>
  </si>
  <si>
    <t>26. 公認心理士</t>
  </si>
  <si>
    <t>26. 生活支援員</t>
  </si>
  <si>
    <t>26. 正・准看護師</t>
  </si>
  <si>
    <t>26. その他</t>
  </si>
  <si>
    <t>26. その他の内訳</t>
  </si>
  <si>
    <t>26. 施設内</t>
  </si>
  <si>
    <t>26. 施設外</t>
  </si>
  <si>
    <t>26. 家庭</t>
  </si>
  <si>
    <t>26. 暮らしの場所・GH</t>
  </si>
  <si>
    <t>26. 特別な環境・設備</t>
  </si>
  <si>
    <t>26. 特別な環境・設備の内訳</t>
  </si>
  <si>
    <t>27. 実施している項目</t>
  </si>
  <si>
    <t>27. 個別相談</t>
  </si>
  <si>
    <t>27. 個別訓練</t>
  </si>
  <si>
    <t>27. 集団訓練</t>
  </si>
  <si>
    <t>27. 学習会/SST</t>
  </si>
  <si>
    <t>27. 生活場面支援</t>
  </si>
  <si>
    <t>27. 自主トレ</t>
  </si>
  <si>
    <t>27. 体験実習</t>
  </si>
  <si>
    <t>27. ピアサポート</t>
  </si>
  <si>
    <t>27. 理学療法士</t>
  </si>
  <si>
    <t>27. 作業療法士</t>
  </si>
  <si>
    <t>27. 言語聴覚士</t>
  </si>
  <si>
    <t>27. 公認心理士</t>
  </si>
  <si>
    <t>27. 生活支援員</t>
  </si>
  <si>
    <t>27. 正・准看護師</t>
  </si>
  <si>
    <t>27. その他</t>
  </si>
  <si>
    <t>27. その他の内訳</t>
  </si>
  <si>
    <t>27. 施設内</t>
  </si>
  <si>
    <t>27. 施設外</t>
  </si>
  <si>
    <t>27. 家庭</t>
  </si>
  <si>
    <t>27. 暮らしの場所・GH</t>
  </si>
  <si>
    <t>27. 特別な環境・設備</t>
  </si>
  <si>
    <t>27. 特別な環境・設備の内訳</t>
  </si>
  <si>
    <t>28. 実施している項目</t>
  </si>
  <si>
    <t>28. 個別相談</t>
  </si>
  <si>
    <t>28. 個別訓練</t>
  </si>
  <si>
    <t>28. 集団訓練</t>
  </si>
  <si>
    <t>28. 学習会/SST</t>
  </si>
  <si>
    <t>28. 生活場面支援</t>
  </si>
  <si>
    <t>28. 自主トレ</t>
  </si>
  <si>
    <t>28. 体験実習</t>
  </si>
  <si>
    <t>28. ピアサポート</t>
  </si>
  <si>
    <t>28. 理学療法士</t>
  </si>
  <si>
    <t>28. 作業療法士</t>
  </si>
  <si>
    <t>28. 言語聴覚士</t>
  </si>
  <si>
    <t>28. 公認心理士</t>
  </si>
  <si>
    <t>28. 生活支援員</t>
  </si>
  <si>
    <t>28. 正・准看護師</t>
  </si>
  <si>
    <t>28. その他</t>
  </si>
  <si>
    <t>28. その他の内訳</t>
  </si>
  <si>
    <t>28. 施設内</t>
  </si>
  <si>
    <t>28. 施設外</t>
  </si>
  <si>
    <t>28. 家庭</t>
  </si>
  <si>
    <t>28. 暮らしの場所・GH</t>
  </si>
  <si>
    <t>28. 特別な環境・設備</t>
  </si>
  <si>
    <t>28. 特別な環境・設備の内訳</t>
  </si>
  <si>
    <t>29. 実施している項目</t>
  </si>
  <si>
    <t>29. 個別相談</t>
  </si>
  <si>
    <t>29. 個別訓練</t>
  </si>
  <si>
    <t>29. 集団訓練</t>
  </si>
  <si>
    <t>29. 学習会/SST</t>
  </si>
  <si>
    <t>29. 生活場面支援</t>
  </si>
  <si>
    <t>29. 自主トレ</t>
  </si>
  <si>
    <t>29. 体験実習</t>
  </si>
  <si>
    <t>29. ピアサポート</t>
  </si>
  <si>
    <t>29. 理学療法士</t>
  </si>
  <si>
    <t>29. 作業療法士</t>
  </si>
  <si>
    <t>29. 言語聴覚士</t>
  </si>
  <si>
    <t>29. 公認心理士</t>
  </si>
  <si>
    <t>29. 生活支援員</t>
  </si>
  <si>
    <t>29. 正・准看護師</t>
  </si>
  <si>
    <t>29. その他</t>
  </si>
  <si>
    <t>29. その他の内訳</t>
  </si>
  <si>
    <t>29. 施設内</t>
  </si>
  <si>
    <t>29. 施設外</t>
  </si>
  <si>
    <t>29. 家庭</t>
  </si>
  <si>
    <t>29. 暮らしの場所・GH</t>
  </si>
  <si>
    <t>29. 特別な環境・設備</t>
  </si>
  <si>
    <t>29. 特別な環境・設備の内訳</t>
  </si>
  <si>
    <t>30. 実施している項目</t>
  </si>
  <si>
    <t>30. 個別相談</t>
  </si>
  <si>
    <t>30. 個別訓練</t>
  </si>
  <si>
    <t>30. 集団訓練</t>
  </si>
  <si>
    <t>30. 学習会/SST</t>
  </si>
  <si>
    <t>30. 生活場面支援</t>
  </si>
  <si>
    <t>30. 自主トレ</t>
  </si>
  <si>
    <t>30. 体験実習</t>
  </si>
  <si>
    <t>30. ピアサポート</t>
  </si>
  <si>
    <t>30. 理学療法士</t>
  </si>
  <si>
    <t>30. 作業療法士</t>
  </si>
  <si>
    <t>30. 言語聴覚士</t>
  </si>
  <si>
    <t>30. 公認心理士</t>
  </si>
  <si>
    <t>30. 生活支援員</t>
  </si>
  <si>
    <t>30. 正・准看護師</t>
  </si>
  <si>
    <t>30. その他</t>
  </si>
  <si>
    <t>30. その他の内訳</t>
  </si>
  <si>
    <t>30. 施設内</t>
  </si>
  <si>
    <t>30. 施設外</t>
  </si>
  <si>
    <t>30. 家庭</t>
  </si>
  <si>
    <t>30. 暮らしの場所・GH</t>
  </si>
  <si>
    <t>30. 特別な環境・設備</t>
  </si>
  <si>
    <t>30. 特別な環境・設備の内訳</t>
  </si>
  <si>
    <t>31. 実施している項目</t>
  </si>
  <si>
    <t>31. 個別相談</t>
  </si>
  <si>
    <t>31. 個別訓練</t>
  </si>
  <si>
    <t>31. 集団訓練</t>
  </si>
  <si>
    <t>31. 学習会/SST</t>
  </si>
  <si>
    <t>31. 生活場面支援</t>
  </si>
  <si>
    <t>31. 自主トレ</t>
  </si>
  <si>
    <t>31. 体験実習</t>
  </si>
  <si>
    <t>31. ピアサポート</t>
  </si>
  <si>
    <t>31. 理学療法士</t>
  </si>
  <si>
    <t>31. 作業療法士</t>
  </si>
  <si>
    <t>31. 言語聴覚士</t>
  </si>
  <si>
    <t>31. 公認心理士</t>
  </si>
  <si>
    <t>31. 生活支援員</t>
  </si>
  <si>
    <t>31. 正・准看護師</t>
  </si>
  <si>
    <t>31. その他</t>
  </si>
  <si>
    <t>31. その他の内訳</t>
  </si>
  <si>
    <t>31. 施設内</t>
  </si>
  <si>
    <t>31. 施設外</t>
  </si>
  <si>
    <t>31. 家庭</t>
  </si>
  <si>
    <t>31. 暮らしの場所・GH</t>
  </si>
  <si>
    <t>31. 特別な環境・設備</t>
  </si>
  <si>
    <t>31. 特別な環境・設備の内訳</t>
  </si>
  <si>
    <t>法人種別について</t>
  </si>
  <si>
    <t>具体的に</t>
  </si>
  <si>
    <t>１）機能訓練　①視覚障害</t>
  </si>
  <si>
    <t>１）機能訓練　②聴覚障害</t>
  </si>
  <si>
    <t>１）機能訓練　③音声・言語機能障害</t>
  </si>
  <si>
    <t>１）機能訓練　④肢体不自由</t>
  </si>
  <si>
    <t>１）機能訓練　⑤内部障害</t>
  </si>
  <si>
    <t>１）機能訓練　⑥知的障害</t>
  </si>
  <si>
    <t>１）機能訓練　⑦発達障害</t>
  </si>
  <si>
    <t>１）機能訓練　⑧精神障害</t>
  </si>
  <si>
    <t>１）機能訓練　⑨高次脳機能障害</t>
  </si>
  <si>
    <t>１）機能訓練　⑩その他</t>
  </si>
  <si>
    <t>２）生活訓練　①視覚障害</t>
  </si>
  <si>
    <t>２）生活訓練　②聴覚障害</t>
  </si>
  <si>
    <t>２）生活訓練　③音声・言語機能障害</t>
  </si>
  <si>
    <t>２）生活訓練　④肢体不自由</t>
  </si>
  <si>
    <t>２）生活訓練　⑤内部障害</t>
  </si>
  <si>
    <t>２）生活訓練　⑥知的障害</t>
  </si>
  <si>
    <t>２）生活訓練　⑦発達障害</t>
  </si>
  <si>
    <t>２）生活訓練　⑧精神障害</t>
  </si>
  <si>
    <t>２）生活訓練　⑨高次脳機能障害</t>
  </si>
  <si>
    <t>２）生活訓練　⑩その他</t>
  </si>
  <si>
    <t>訪問支援を実施する地域について　</t>
  </si>
  <si>
    <t>その他を選んだ場合　</t>
  </si>
  <si>
    <t>①ニーズのある方全員に実施している　</t>
  </si>
  <si>
    <t>②実施対象者像を決めている　</t>
  </si>
  <si>
    <t>②具体的な内容　</t>
  </si>
  <si>
    <t>③実施目的を決めている　</t>
  </si>
  <si>
    <t>③具体的な内容　</t>
  </si>
  <si>
    <t>④実施メニューを決めている　</t>
  </si>
  <si>
    <t>④具体的な内容　</t>
  </si>
  <si>
    <t>⑤実施エリアを決めている　</t>
  </si>
  <si>
    <t>⑤具体的な内容　</t>
  </si>
  <si>
    <t>⑥実施しない条件・対象を決めている　</t>
  </si>
  <si>
    <t>⑥具体的な内容　</t>
  </si>
  <si>
    <t>⑦回数制限を設けている　</t>
  </si>
  <si>
    <t>⑦具体的な内容　</t>
  </si>
  <si>
    <t>⑧目安の回数を決めている　</t>
  </si>
  <si>
    <t>⑧具体的な内容　</t>
  </si>
  <si>
    <t>⑨目安の期間を決めている　</t>
  </si>
  <si>
    <t>⑨具体的な内容　</t>
  </si>
  <si>
    <t>⑩必要に応じて複数で訪問する　</t>
  </si>
  <si>
    <t>⑩具体的な内容　</t>
  </si>
  <si>
    <t>⑪単独での訪問（マンツーマン）を原則としている　</t>
  </si>
  <si>
    <t>⑫その他　</t>
  </si>
  <si>
    <t>⑫具体的な内容　補足　</t>
  </si>
  <si>
    <t>複数職員で訪問する場合　具体的な内容　</t>
  </si>
  <si>
    <t>①自宅内外の環境確認・環境整備　</t>
  </si>
  <si>
    <t>②自宅及び近隣の実際の場面での評価・訓練・支援のため　</t>
  </si>
  <si>
    <t>③最寄りの公共交通機関を利用できるようにするため　</t>
  </si>
  <si>
    <t>④自宅近辺の社会資源（商店・銀行等）を利用できるようにするため　</t>
  </si>
  <si>
    <t>⑤自宅近辺のコミュニティ（町内会・サークル・団体等）に参加できるようにするため　</t>
  </si>
  <si>
    <t>⑥自信をつけるため　</t>
  </si>
  <si>
    <t>⑦（引きこもり等から）最初の一歩を踏み出すため　</t>
  </si>
  <si>
    <t>⑧家族関係の維持・改善のため　</t>
  </si>
  <si>
    <t>⑨仲間づくりのため　</t>
  </si>
  <si>
    <t>⑩余暇活動の充実のため　</t>
  </si>
  <si>
    <t>⑪通学や通勤のため　</t>
  </si>
  <si>
    <t>⑫就労・就学（復職・復学含む）のため　</t>
  </si>
  <si>
    <t>⑬障害年金・サービス利用等の手続きの支援のため　</t>
  </si>
  <si>
    <t>⑭適切な受診や服薬の支援ため　</t>
  </si>
  <si>
    <t>⑮自事業所への通所利用に繋げるため　</t>
  </si>
  <si>
    <t>⑯今後利用する障害福祉サービス事業所等に通所・移行するため　</t>
  </si>
  <si>
    <t>⑰その他　</t>
  </si>
  <si>
    <t>⑰その他　具体的な内容　</t>
  </si>
  <si>
    <t>利用者にとっての訪問訓練・支援の必要性について、最も近い選択肢　</t>
  </si>
  <si>
    <t>①利用者の状態などから通所や入所での利用が困難なため　</t>
  </si>
  <si>
    <t>②実際の生活場面での訓練・支援が有効なため　</t>
  </si>
  <si>
    <t>③実際に利用する公共交通機関の利用の練習をするため　</t>
  </si>
  <si>
    <t>④地域移行や地域生活支援をするうえで支援者も生活空間・地域を知る必要があるため　</t>
  </si>
  <si>
    <t>⑤公共交通機関等がなく（限られており）、通所や入所での利用が困難なため　</t>
  </si>
  <si>
    <t>⑥家族間の問題を解決する必要があるため　</t>
  </si>
  <si>
    <t>⑦環境の変化があり、その後の生活のアセスメントをするため　</t>
  </si>
  <si>
    <t>⑧通所ができなくなった方の状況を確認するため　</t>
  </si>
  <si>
    <t>⑨他のサービスではできない支援をするため　</t>
  </si>
  <si>
    <t>⑩行政や他の専門職からの依頼があるため　</t>
  </si>
  <si>
    <t>⑪その他　</t>
  </si>
  <si>
    <t>⑪その他（具体的な内容）　</t>
  </si>
  <si>
    <t>①人員体制に余裕がない　</t>
  </si>
  <si>
    <t>②利用される方の居住地の範囲が広い（移動に時間がかかる）　</t>
  </si>
  <si>
    <t>③訪問支援の報酬単価が低く、採算がとれない　</t>
  </si>
  <si>
    <t>④利用者への支援で求められるスキルや専門性を持つ職員が不足している　</t>
  </si>
  <si>
    <t>⑤市町村で類似した事業があり、そちらが優先される　</t>
  </si>
  <si>
    <t>⑥相談支援専門員や地域の事業所との連携がとりづらい　</t>
  </si>
  <si>
    <t>⑦市町村がサービスの延長や再利用を認めてくれずタイムリーな支援ができない　</t>
  </si>
  <si>
    <t>⑧サービス管理責任者が同行する時に報酬がない　</t>
  </si>
  <si>
    <t>⑨訪問して何をしたらいいのかわからない　</t>
  </si>
  <si>
    <t>⑩利用者からのニーズがない　</t>
  </si>
  <si>
    <t>⑪（具体的に）　</t>
  </si>
  <si>
    <t>①管理者　</t>
  </si>
  <si>
    <t>常勤換算（人）　</t>
  </si>
  <si>
    <t>実人数（人）　</t>
  </si>
  <si>
    <t>②サービス管理責任者　</t>
  </si>
  <si>
    <t>③生活支援員　</t>
  </si>
  <si>
    <t>④（内　社会福祉士）　</t>
  </si>
  <si>
    <t>⑤（内　精神保健福祉士）　</t>
  </si>
  <si>
    <t>⑥（内　介護福祉士）　</t>
  </si>
  <si>
    <t>⑦（内　歩行訓練士）　</t>
  </si>
  <si>
    <t>⑧（内　ピアスタッフ）　</t>
  </si>
  <si>
    <t>⑨医師　</t>
  </si>
  <si>
    <t>⑩看護師　</t>
  </si>
  <si>
    <t>⑪理学療法士　</t>
  </si>
  <si>
    <t>⑫作業療法士　</t>
  </si>
  <si>
    <t>⑬機能訓練指導員　</t>
  </si>
  <si>
    <t>⑭言語聴覚士　</t>
  </si>
  <si>
    <t>⑮公認心理師　</t>
  </si>
  <si>
    <t>⑯管理栄養士　</t>
  </si>
  <si>
    <t>実利用者数（A）　</t>
  </si>
  <si>
    <t>(A)のうち訪問支援実施者数　</t>
  </si>
  <si>
    <t>利用終了者数(B)　</t>
  </si>
  <si>
    <t>(B)の平均利用　</t>
  </si>
  <si>
    <t>利用者数　視覚</t>
  </si>
  <si>
    <t>利用者数　聴覚</t>
  </si>
  <si>
    <t>利用者数　音声・言語機能</t>
  </si>
  <si>
    <t>利用者数　肢体不自由</t>
  </si>
  <si>
    <t>利用者数　内部障害</t>
  </si>
  <si>
    <t>利用者数　知的</t>
  </si>
  <si>
    <t>利用者数　発達</t>
  </si>
  <si>
    <t>利用者数　精神</t>
  </si>
  <si>
    <t>利用者数　高次脳機能</t>
  </si>
  <si>
    <t>利用者数　難病</t>
  </si>
  <si>
    <t>利用者数　その他</t>
  </si>
  <si>
    <t>①実利用者数　</t>
  </si>
  <si>
    <t>②のべ訓練・支援回数　</t>
  </si>
  <si>
    <t>③のべ訓練・支援時間数　</t>
  </si>
  <si>
    <t>④最もかかった移動時間（片道）　</t>
  </si>
  <si>
    <t>⑤最も遠かった移動距離（片道）　</t>
  </si>
  <si>
    <t>１）移動時間（片道）　</t>
  </si>
  <si>
    <t>２）移動距離（片道）　</t>
  </si>
  <si>
    <t>⑨その他　</t>
  </si>
  <si>
    <t>①実利用者数（A）　</t>
  </si>
  <si>
    <t>②(A)のうち訪問支援実施者数　</t>
  </si>
  <si>
    <t>③利用終了者数(B)　</t>
  </si>
  <si>
    <t>④(B)の平均利用　</t>
  </si>
  <si>
    <t>1.①健康管理.終了時</t>
  </si>
  <si>
    <t>1.①健康管理.利得</t>
  </si>
  <si>
    <t>1.①健康管理.主</t>
  </si>
  <si>
    <t>1.①健康管理.副１</t>
  </si>
  <si>
    <t>1.①健康管理.副２</t>
  </si>
  <si>
    <t>1.①健康管理.副３</t>
  </si>
  <si>
    <t>1.①健康管理.副４</t>
  </si>
  <si>
    <t>1.①健康管理.副５</t>
  </si>
  <si>
    <t>1.②金銭管理.開始時</t>
  </si>
  <si>
    <t>1.②金銭管理.終了時</t>
  </si>
  <si>
    <t>1.②金銭管理.利得</t>
  </si>
  <si>
    <t>1.②金銭管理.主</t>
  </si>
  <si>
    <t>1.②金銭管理.副１</t>
  </si>
  <si>
    <t>1.②金銭管理.副２</t>
  </si>
  <si>
    <t>1.②金銭管理.副３</t>
  </si>
  <si>
    <t>1.②金銭管理.副４</t>
  </si>
  <si>
    <t>1.②金銭管理.副５</t>
  </si>
  <si>
    <t>1.③身の回りの管理.開始時</t>
  </si>
  <si>
    <t>1.③身の回りの管理.終了時</t>
  </si>
  <si>
    <t>1.③身の回りの管理.利得</t>
  </si>
  <si>
    <t>1.③身の回りの管理.主</t>
  </si>
  <si>
    <t>1.③身の回りの管理.副１</t>
  </si>
  <si>
    <t>1.③身の回りの管理.副２</t>
  </si>
  <si>
    <t>1.③身の回りの管理.副３</t>
  </si>
  <si>
    <t>1.③身の回りの管理.副４</t>
  </si>
  <si>
    <t>1.③身の回りの管理.副５</t>
  </si>
  <si>
    <t>1.④買い物.開始時</t>
  </si>
  <si>
    <t>1.④買い物.終了時</t>
  </si>
  <si>
    <t>1.④買い物.利得</t>
  </si>
  <si>
    <t>1.④買い物.主</t>
  </si>
  <si>
    <t>1.④買い物.副１</t>
  </si>
  <si>
    <t>1.④買い物.副２</t>
  </si>
  <si>
    <t>1.④買い物.副３</t>
  </si>
  <si>
    <t>1.④買い物.副４</t>
  </si>
  <si>
    <t>1.④買い物.副５</t>
  </si>
  <si>
    <t>1.⑤家事活動　（選択項目）（調理以外）.開始時</t>
  </si>
  <si>
    <t>1.⑤家事活動　（選択項目）（調理以外）.終了時</t>
  </si>
  <si>
    <t>1.⑤家事活動　（選択項目）（調理以外）.利得</t>
  </si>
  <si>
    <t>1.⑤家事活動　（選択項目）（調理以外）.主</t>
  </si>
  <si>
    <t>1.⑤家事活動　（選択項目）（調理以外）.副１</t>
  </si>
  <si>
    <t>1.⑤家事活動　（選択項目）（調理以外）.副２</t>
  </si>
  <si>
    <t>1.⑤家事活動　（選択項目）（調理以外）.副３</t>
  </si>
  <si>
    <t>1.⑤家事活動　（選択項目）（調理以外）.副４</t>
  </si>
  <si>
    <t>1.⑤家事活動　（選択項目）（調理以外）.副５</t>
  </si>
  <si>
    <t>1.⑥調理（選択項目）.開始時</t>
  </si>
  <si>
    <t>1.⑥調理（選択項目）.終了時</t>
  </si>
  <si>
    <t>1.⑥調理（選択項目）.利得</t>
  </si>
  <si>
    <t>1.⑥調理（選択項目）.主</t>
  </si>
  <si>
    <t>1.⑥調理（選択項目）.副１</t>
  </si>
  <si>
    <t>1.⑥調理（選択項目）.副２</t>
  </si>
  <si>
    <t>1.⑥調理（選択項目）.副３</t>
  </si>
  <si>
    <t>1.⑥調理（選択項目）.副４</t>
  </si>
  <si>
    <t>1.⑥調理（選択項目）.副５</t>
  </si>
  <si>
    <t>1.⑦生活のセルフマネジメント.開始時</t>
  </si>
  <si>
    <t>1.⑦生活のセルフマネジメント.終了時</t>
  </si>
  <si>
    <t>1.⑦生活のセルフマネジメント.利得</t>
  </si>
  <si>
    <t>1.⑦生活のセルフマネジメント.主</t>
  </si>
  <si>
    <t>1.⑦生活のセルフマネジメント.副１</t>
  </si>
  <si>
    <t>1.⑦生活のセルフマネジメント.副２</t>
  </si>
  <si>
    <t>1.⑦生活のセルフマネジメント.副３</t>
  </si>
  <si>
    <t>1.⑦生活のセルフマネジメント.副４</t>
  </si>
  <si>
    <t>1.⑦生活のセルフマネジメント.副５</t>
  </si>
  <si>
    <t>1 ⑧ 選択項目</t>
  </si>
  <si>
    <t>1.⑧.開始時</t>
  </si>
  <si>
    <t>1.⑧.終了時</t>
  </si>
  <si>
    <t>1.⑧.利得</t>
  </si>
  <si>
    <t>1.⑧.主</t>
  </si>
  <si>
    <t>1.⑧.副１</t>
  </si>
  <si>
    <t>1.⑧.副２</t>
  </si>
  <si>
    <t>1.⑧.副３</t>
  </si>
  <si>
    <t>1.⑧.副４</t>
  </si>
  <si>
    <t>1.⑧.副５</t>
  </si>
  <si>
    <t>1.⑨人間関係.開始時</t>
  </si>
  <si>
    <t>1.⑨人間関係.終了時</t>
  </si>
  <si>
    <t>1.⑨人間関係.利得</t>
  </si>
  <si>
    <t>1.⑨人間関係.主</t>
  </si>
  <si>
    <t>1.⑨人間関係.副１</t>
  </si>
  <si>
    <t>1.⑨人間関係.副２</t>
  </si>
  <si>
    <t>1.⑨人間関係.副３</t>
  </si>
  <si>
    <t>1.⑨人間関係.副４</t>
  </si>
  <si>
    <t>1.⑨人間関係.副５</t>
  </si>
  <si>
    <t>1.⑩仕事/学校（選択項目）.開始時</t>
  </si>
  <si>
    <t>1.⑩仕事/学校（選択項目）.終了時</t>
  </si>
  <si>
    <t>1.⑩仕事/学校（選択項目）.利得</t>
  </si>
  <si>
    <t>1.⑩仕事/学校（選択項目）.主</t>
  </si>
  <si>
    <t>1.⑩仕事/学校（選択項目）.副１</t>
  </si>
  <si>
    <t>1.⑩仕事/学校（選択項目）.副２</t>
  </si>
  <si>
    <t>1.⑩仕事/学校（選択項目）.副３</t>
  </si>
  <si>
    <t>1.⑩仕事/学校（選択項目）.副４</t>
  </si>
  <si>
    <t>1.⑩仕事/学校（選択項目）.副５</t>
  </si>
  <si>
    <t>1.⑪地域での余暇活動.開始時</t>
  </si>
  <si>
    <t>1.⑪地域での余暇活動.終了時</t>
  </si>
  <si>
    <t>1.⑪地域での余暇活動.利得</t>
  </si>
  <si>
    <t>1.⑪地域での余暇活動.主</t>
  </si>
  <si>
    <t>1.⑪地域での余暇活動.副１</t>
  </si>
  <si>
    <t>1.⑪地域での余暇活動.副２</t>
  </si>
  <si>
    <t>1.⑪地域での余暇活動.副３</t>
  </si>
  <si>
    <t>1.⑪地域での余暇活動.副４</t>
  </si>
  <si>
    <t>1.⑪地域での余暇活動.副５</t>
  </si>
  <si>
    <t>1.⑫日中活動.開始時</t>
  </si>
  <si>
    <t>1.⑫日中活動.終了時</t>
  </si>
  <si>
    <t>1.⑫日中活動.利得</t>
  </si>
  <si>
    <t>1.⑫日中活動.主</t>
  </si>
  <si>
    <t>1.⑫日中活動.副１</t>
  </si>
  <si>
    <t>1.⑫日中活動.副２</t>
  </si>
  <si>
    <t>1.⑫日中活動.副３</t>
  </si>
  <si>
    <t>1.⑫日中活動.副４</t>
  </si>
  <si>
    <t>1.⑫日中活動.副５</t>
  </si>
  <si>
    <t>1.⑬制度・サービス活用.開始時</t>
  </si>
  <si>
    <t>1.⑬制度・サービス活用.終了時</t>
  </si>
  <si>
    <t>1.⑬制度・サービス活用.利得</t>
  </si>
  <si>
    <t>1.⑬制度・サービス活用.主</t>
  </si>
  <si>
    <t>1.⑬制度・サービス活用.副１</t>
  </si>
  <si>
    <t>1.⑬制度・サービス活用.副２</t>
  </si>
  <si>
    <t>1.⑬制度・サービス活用.副３</t>
  </si>
  <si>
    <t>1.⑬制度・サービス活用.副４</t>
  </si>
  <si>
    <t>1.⑬制度・サービス活用.副５</t>
  </si>
  <si>
    <t>1.記入者氏名</t>
  </si>
  <si>
    <t>1.年代</t>
  </si>
  <si>
    <t>1.性別</t>
  </si>
  <si>
    <t>1.主たる障害</t>
  </si>
  <si>
    <t>1.重複障害_1</t>
  </si>
  <si>
    <t>1.重複障害_2</t>
  </si>
  <si>
    <t>1.重複障害_3</t>
  </si>
  <si>
    <t>1.疾患等種別</t>
  </si>
  <si>
    <t>1.障害程度区分</t>
  </si>
  <si>
    <t>1.利用前　生活拠点</t>
  </si>
  <si>
    <t>1.利用終了時点　生活拠点</t>
  </si>
  <si>
    <t>1.利用期間</t>
  </si>
  <si>
    <t>1.開始時評価の実施年月</t>
  </si>
  <si>
    <t>1.終了時評価の実施年月</t>
  </si>
  <si>
    <t>1.①健康管理.開始時</t>
  </si>
  <si>
    <t>1.利用前　日中活動1</t>
    <phoneticPr fontId="1"/>
  </si>
  <si>
    <t>1.利用前　日中活動2</t>
    <phoneticPr fontId="1"/>
  </si>
  <si>
    <t>1.利用前　日中活動3</t>
    <phoneticPr fontId="1"/>
  </si>
  <si>
    <t>1.利用終了時点　日中活動1</t>
    <phoneticPr fontId="1"/>
  </si>
  <si>
    <t>1.利用終了時点　日中活動2</t>
    <phoneticPr fontId="1"/>
  </si>
  <si>
    <t>1.利用終了時点　日中活動3</t>
    <phoneticPr fontId="1"/>
  </si>
  <si>
    <t>1.回答項目数 開始時</t>
    <rPh sb="8" eb="11">
      <t>カイシジ</t>
    </rPh>
    <phoneticPr fontId="1"/>
  </si>
  <si>
    <t>1.回答項目数 終了時</t>
    <phoneticPr fontId="1"/>
  </si>
  <si>
    <t>1.合計値 開始時</t>
    <rPh sb="6" eb="9">
      <t>カイシジ</t>
    </rPh>
    <phoneticPr fontId="1"/>
  </si>
  <si>
    <t>1.合計値 終了時</t>
    <rPh sb="6" eb="9">
      <t>シュウリョウジ</t>
    </rPh>
    <phoneticPr fontId="1"/>
  </si>
  <si>
    <t>1.合計値 利得</t>
    <rPh sb="6" eb="8">
      <t>リトク</t>
    </rPh>
    <phoneticPr fontId="1"/>
  </si>
  <si>
    <t>個票番号</t>
    <rPh sb="0" eb="2">
      <t>コヒョウ</t>
    </rPh>
    <rPh sb="2" eb="4">
      <t>バンゴウ</t>
    </rPh>
    <phoneticPr fontId="1"/>
  </si>
  <si>
    <t>②ご回答いただいた回答ファイルは、以下のサイトよりアップロードしてください。</t>
    <rPh sb="2" eb="4">
      <t>カイトウ</t>
    </rPh>
    <rPh sb="9" eb="11">
      <t>カイトウ</t>
    </rPh>
    <rPh sb="17" eb="19">
      <t>イカ</t>
    </rPh>
    <phoneticPr fontId="1"/>
  </si>
  <si>
    <t>自立訓練（生活訓練）に配置されている職員</t>
    <rPh sb="0" eb="2">
      <t>ジリツ</t>
    </rPh>
    <rPh sb="2" eb="4">
      <t>クンレン</t>
    </rPh>
    <rPh sb="5" eb="7">
      <t>セイカツ</t>
    </rPh>
    <rPh sb="7" eb="9">
      <t>クンレン</t>
    </rPh>
    <rPh sb="11" eb="13">
      <t>ハイチ</t>
    </rPh>
    <rPh sb="18" eb="20">
      <t>ショクイン</t>
    </rPh>
    <phoneticPr fontId="1"/>
  </si>
  <si>
    <t>５）個別票</t>
    <rPh sb="2" eb="5">
      <t>コベツヒョウ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</si>
</sst>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_ "/>
    <numFmt numFmtId="178" formatCode="&quot;個票&quot;##"/>
  </numFmts>
  <fonts count="41">
    <font>
      <sz val="11"/>
      <color theme="1"/>
      <name val="游ゴシック"/>
      <family val="2"/>
      <charset val="128"/>
      <scheme val="minor"/>
    </font>
    <font>
      <sz val="6"/>
      <name val="游ゴシック"/>
      <family val="2"/>
      <charset val="128"/>
      <scheme val="minor"/>
    </font>
    <font>
      <sz val="18"/>
      <name val="游ゴシック"/>
      <family val="3"/>
      <charset val="128"/>
      <scheme val="minor"/>
    </font>
    <font>
      <sz val="11"/>
      <name val="游ゴシック"/>
      <family val="3"/>
      <charset val="128"/>
      <scheme val="minor"/>
    </font>
    <font>
      <sz val="8"/>
      <color theme="1"/>
      <name val="游ゴシック"/>
      <family val="2"/>
      <charset val="128"/>
      <scheme val="minor"/>
    </font>
    <font>
      <b/>
      <sz val="14"/>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22"/>
      <color theme="1"/>
      <name val="游ゴシック"/>
      <family val="3"/>
      <charset val="128"/>
      <scheme val="minor"/>
    </font>
    <font>
      <sz val="14"/>
      <color theme="1"/>
      <name val="游ゴシック"/>
      <family val="3"/>
      <charset val="128"/>
      <scheme val="minor"/>
    </font>
    <font>
      <sz val="11"/>
      <color theme="1"/>
      <name val="BIZ UDPゴシック"/>
      <family val="3"/>
      <charset val="128"/>
    </font>
    <font>
      <sz val="12"/>
      <color theme="1"/>
      <name val="BIZ UDPゴシック"/>
      <family val="3"/>
      <charset val="128"/>
    </font>
    <font>
      <sz val="10.5"/>
      <color theme="1"/>
      <name val="ＭＳ ゴシック"/>
      <family val="3"/>
      <charset val="128"/>
    </font>
    <font>
      <b/>
      <sz val="10.5"/>
      <color theme="1"/>
      <name val="ＭＳ ゴシック"/>
      <family val="3"/>
      <charset val="128"/>
    </font>
    <font>
      <sz val="10.5"/>
      <color rgb="FFFF0000"/>
      <name val="ＭＳ ゴシック"/>
      <family val="3"/>
      <charset val="128"/>
    </font>
    <font>
      <sz val="10.5"/>
      <color rgb="FF000000"/>
      <name val="ＭＳ ゴシック"/>
      <family val="3"/>
      <charset val="128"/>
    </font>
    <font>
      <u/>
      <sz val="10.5"/>
      <color theme="1"/>
      <name val="ＭＳ ゴシック"/>
      <family val="3"/>
      <charset val="128"/>
    </font>
    <font>
      <sz val="10.5"/>
      <name val="ＭＳ ゴシック"/>
      <family val="3"/>
      <charset val="128"/>
    </font>
    <font>
      <sz val="12"/>
      <color theme="1"/>
      <name val="ＭＳ ゴシック"/>
      <family val="3"/>
      <charset val="128"/>
    </font>
    <font>
      <b/>
      <sz val="10.5"/>
      <color rgb="FFFF0000"/>
      <name val="ＭＳ ゴシック"/>
      <family val="3"/>
      <charset val="128"/>
    </font>
    <font>
      <sz val="9"/>
      <color indexed="81"/>
      <name val="MS P ゴシック"/>
      <family val="3"/>
      <charset val="128"/>
    </font>
    <font>
      <b/>
      <sz val="9"/>
      <color indexed="81"/>
      <name val="MS P ゴシック"/>
      <family val="3"/>
      <charset val="128"/>
    </font>
    <font>
      <b/>
      <sz val="16"/>
      <color theme="1"/>
      <name val="ＭＳ ゴシック"/>
      <family val="3"/>
      <charset val="128"/>
    </font>
    <font>
      <sz val="16"/>
      <color theme="1"/>
      <name val="ＭＳ ゴシック"/>
      <family val="3"/>
      <charset val="128"/>
    </font>
    <font>
      <sz val="10.5"/>
      <color theme="1"/>
      <name val="游ゴシック"/>
      <family val="2"/>
      <charset val="128"/>
      <scheme val="minor"/>
    </font>
    <font>
      <b/>
      <sz val="8"/>
      <color rgb="FFFF0000"/>
      <name val="ＭＳ ゴシック"/>
      <family val="3"/>
      <charset val="128"/>
    </font>
    <font>
      <sz val="11"/>
      <color rgb="FFFF0000"/>
      <name val="游ゴシック"/>
      <family val="2"/>
      <charset val="128"/>
      <scheme val="minor"/>
    </font>
    <font>
      <b/>
      <sz val="10"/>
      <color theme="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sz val="10"/>
      <color theme="1"/>
      <name val="游明朝"/>
      <family val="1"/>
      <charset val="128"/>
    </font>
    <font>
      <sz val="10"/>
      <color rgb="FFFF0000"/>
      <name val="游明朝"/>
      <family val="1"/>
      <charset val="128"/>
    </font>
    <font>
      <sz val="10"/>
      <color theme="1"/>
      <name val="游明朝"/>
      <family val="3"/>
      <charset val="128"/>
    </font>
    <font>
      <sz val="10"/>
      <color theme="1"/>
      <name val="游ゴシック"/>
      <family val="3"/>
      <charset val="128"/>
    </font>
    <font>
      <b/>
      <sz val="10"/>
      <color theme="1"/>
      <name val="游ゴシック"/>
      <family val="3"/>
      <charset val="128"/>
    </font>
    <font>
      <u/>
      <sz val="11"/>
      <color theme="10"/>
      <name val="游ゴシック"/>
      <family val="2"/>
      <charset val="128"/>
      <scheme val="minor"/>
    </font>
    <font>
      <sz val="11"/>
      <color theme="4"/>
      <name val="游ゴシック"/>
      <family val="3"/>
      <charset val="128"/>
      <scheme val="minor"/>
    </font>
    <font>
      <sz val="11"/>
      <color theme="5" tint="-0.249977111117893"/>
      <name val="游ゴシック"/>
      <family val="3"/>
      <charset val="128"/>
      <scheme val="minor"/>
    </font>
    <font>
      <sz val="10"/>
      <color theme="1"/>
      <name val="ＭＳ ゴシック"/>
      <family val="3"/>
      <charset val="128"/>
    </font>
    <font>
      <b/>
      <sz val="9"/>
      <color theme="1"/>
      <name val="ＭＳ ゴシック"/>
      <family val="3"/>
      <charset val="128"/>
    </font>
    <font>
      <sz val="11"/>
      <color theme="0"/>
      <name val="ＭＳ ゴシック"/>
      <family val="3"/>
      <charset val="128"/>
    </font>
  </fonts>
  <fills count="1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
    <xf numFmtId="0" fontId="0" fillId="0" borderId="0">
      <alignment vertical="center"/>
    </xf>
    <xf numFmtId="0" fontId="35" fillId="0" borderId="0" applyNumberFormat="0" applyFill="0" applyBorder="0" applyAlignment="0" applyProtection="0">
      <alignment vertical="center"/>
    </xf>
  </cellStyleXfs>
  <cellXfs count="309">
    <xf numFmtId="0" fontId="0" fillId="0" borderId="0" xfId="0">
      <alignment vertical="center"/>
    </xf>
    <xf numFmtId="0" fontId="2" fillId="0" borderId="0" xfId="0" applyFont="1" applyAlignment="1">
      <alignment horizontal="left" vertical="center"/>
    </xf>
    <xf numFmtId="0" fontId="3" fillId="0" borderId="0" xfId="0" applyFont="1">
      <alignment vertical="center"/>
    </xf>
    <xf numFmtId="0" fontId="3" fillId="0" borderId="0" xfId="0" applyFont="1" applyAlignment="1">
      <alignment vertical="center" wrapText="1"/>
    </xf>
    <xf numFmtId="0" fontId="3" fillId="0" borderId="1" xfId="0" applyFont="1" applyBorder="1" applyAlignment="1">
      <alignment horizontal="center" vertical="center" wrapText="1"/>
    </xf>
    <xf numFmtId="0" fontId="3" fillId="0" borderId="1" xfId="0" applyFont="1" applyBorder="1">
      <alignment vertical="center"/>
    </xf>
    <xf numFmtId="0" fontId="3" fillId="0" borderId="0" xfId="0" applyFont="1" applyAlignment="1">
      <alignment horizontal="center" vertical="center"/>
    </xf>
    <xf numFmtId="0" fontId="3" fillId="0" borderId="17" xfId="0" applyFont="1" applyBorder="1" applyAlignment="1">
      <alignment horizontal="left" vertical="center"/>
    </xf>
    <xf numFmtId="0" fontId="6" fillId="0" borderId="0" xfId="0" applyFont="1">
      <alignment vertical="center"/>
    </xf>
    <xf numFmtId="0" fontId="0" fillId="0" borderId="17" xfId="0" applyBorder="1">
      <alignment vertical="center"/>
    </xf>
    <xf numFmtId="0" fontId="0" fillId="0" borderId="8" xfId="0" applyBorder="1">
      <alignment vertical="center"/>
    </xf>
    <xf numFmtId="0" fontId="0" fillId="0" borderId="4" xfId="0" applyBorder="1">
      <alignment vertical="center"/>
    </xf>
    <xf numFmtId="0" fontId="4" fillId="0" borderId="0" xfId="0" applyFont="1" applyAlignment="1">
      <alignment horizontal="center" vertical="center" wrapText="1"/>
    </xf>
    <xf numFmtId="0" fontId="4" fillId="0" borderId="17" xfId="0" applyFont="1" applyBorder="1" applyAlignment="1">
      <alignment horizontal="center" vertical="center" wrapText="1"/>
    </xf>
    <xf numFmtId="0" fontId="0" fillId="0" borderId="0" xfId="0" applyAlignment="1">
      <alignment vertical="center" wrapText="1"/>
    </xf>
    <xf numFmtId="0" fontId="7" fillId="0" borderId="0" xfId="0" applyFont="1">
      <alignment vertical="center"/>
    </xf>
    <xf numFmtId="0" fontId="0" fillId="0" borderId="0" xfId="0" applyAlignment="1">
      <alignment vertical="top"/>
    </xf>
    <xf numFmtId="0" fontId="0" fillId="0" borderId="0" xfId="0" applyAlignment="1">
      <alignment vertical="top" wrapText="1"/>
    </xf>
    <xf numFmtId="0" fontId="10" fillId="0" borderId="0" xfId="0" applyFont="1">
      <alignment vertical="center"/>
    </xf>
    <xf numFmtId="0" fontId="11" fillId="0" borderId="0" xfId="0" applyFont="1">
      <alignment vertical="center"/>
    </xf>
    <xf numFmtId="0" fontId="11" fillId="0" borderId="0" xfId="0" applyFont="1" applyAlignment="1">
      <alignment horizontal="left" vertical="center"/>
    </xf>
    <xf numFmtId="0" fontId="12" fillId="0" borderId="0" xfId="0" applyFont="1">
      <alignment vertical="center"/>
    </xf>
    <xf numFmtId="0" fontId="13" fillId="0" borderId="0" xfId="0" applyFont="1">
      <alignment vertical="center"/>
    </xf>
    <xf numFmtId="0" fontId="12" fillId="10" borderId="13" xfId="0" applyFont="1" applyFill="1" applyBorder="1">
      <alignment vertical="center"/>
    </xf>
    <xf numFmtId="0" fontId="12" fillId="10" borderId="1" xfId="0" applyFont="1" applyFill="1" applyBorder="1" applyAlignment="1">
      <alignment horizontal="left" vertical="center"/>
    </xf>
    <xf numFmtId="0" fontId="12" fillId="8" borderId="9" xfId="0" applyFont="1" applyFill="1" applyBorder="1" applyAlignment="1" applyProtection="1">
      <alignment horizontal="right" vertical="center"/>
      <protection locked="0"/>
    </xf>
    <xf numFmtId="0" fontId="12" fillId="10" borderId="1" xfId="0" applyFont="1" applyFill="1" applyBorder="1" applyAlignment="1">
      <alignment horizontal="center" vertical="center"/>
    </xf>
    <xf numFmtId="0" fontId="12" fillId="10" borderId="25" xfId="0" applyFont="1" applyFill="1" applyBorder="1">
      <alignment vertical="center"/>
    </xf>
    <xf numFmtId="0" fontId="12" fillId="10" borderId="22" xfId="0" applyFont="1" applyFill="1" applyBorder="1">
      <alignment vertical="center"/>
    </xf>
    <xf numFmtId="0" fontId="12" fillId="10" borderId="24" xfId="0" applyFont="1" applyFill="1" applyBorder="1">
      <alignment vertical="center"/>
    </xf>
    <xf numFmtId="0" fontId="12" fillId="10" borderId="21" xfId="0" applyFont="1" applyFill="1" applyBorder="1">
      <alignment vertical="center"/>
    </xf>
    <xf numFmtId="0" fontId="12" fillId="10" borderId="19" xfId="0" applyFont="1" applyFill="1" applyBorder="1">
      <alignment vertical="center"/>
    </xf>
    <xf numFmtId="0" fontId="12" fillId="10" borderId="18" xfId="0" applyFont="1" applyFill="1" applyBorder="1">
      <alignment vertical="center"/>
    </xf>
    <xf numFmtId="0" fontId="12" fillId="10" borderId="8" xfId="0" applyFont="1" applyFill="1" applyBorder="1">
      <alignment vertical="center"/>
    </xf>
    <xf numFmtId="0" fontId="12" fillId="0" borderId="8" xfId="0" applyFont="1" applyBorder="1">
      <alignment vertical="center"/>
    </xf>
    <xf numFmtId="0" fontId="12" fillId="0" borderId="11" xfId="0" applyFont="1" applyBorder="1">
      <alignment vertical="center"/>
    </xf>
    <xf numFmtId="0" fontId="12" fillId="0" borderId="0" xfId="0" applyFont="1" applyAlignment="1">
      <alignment vertical="center" wrapText="1"/>
    </xf>
    <xf numFmtId="0" fontId="12" fillId="10" borderId="13" xfId="0" applyFont="1" applyFill="1" applyBorder="1" applyAlignment="1">
      <alignment horizontal="center" vertical="center" wrapText="1"/>
    </xf>
    <xf numFmtId="0" fontId="12" fillId="8" borderId="13" xfId="0" applyFont="1" applyFill="1" applyBorder="1" applyAlignment="1" applyProtection="1">
      <alignment horizontal="right" vertical="center"/>
      <protection locked="0"/>
    </xf>
    <xf numFmtId="0" fontId="12" fillId="10" borderId="13" xfId="0" applyFont="1" applyFill="1" applyBorder="1" applyAlignment="1">
      <alignment horizontal="center" vertical="center"/>
    </xf>
    <xf numFmtId="0" fontId="12" fillId="8" borderId="25" xfId="0" applyFont="1" applyFill="1" applyBorder="1" applyAlignment="1" applyProtection="1">
      <alignment horizontal="right" vertical="center"/>
      <protection locked="0"/>
    </xf>
    <xf numFmtId="0" fontId="12" fillId="8" borderId="22" xfId="0" applyFont="1" applyFill="1" applyBorder="1" applyAlignment="1" applyProtection="1">
      <alignment horizontal="right" vertical="center"/>
      <protection locked="0"/>
    </xf>
    <xf numFmtId="0" fontId="12" fillId="10" borderId="11" xfId="0" applyFont="1" applyFill="1" applyBorder="1">
      <alignment vertical="center"/>
    </xf>
    <xf numFmtId="0" fontId="12" fillId="8" borderId="8" xfId="0" applyFont="1" applyFill="1" applyBorder="1" applyAlignment="1" applyProtection="1">
      <alignment horizontal="right" vertical="center"/>
      <protection locked="0"/>
    </xf>
    <xf numFmtId="0" fontId="12" fillId="10" borderId="13" xfId="0" applyFont="1" applyFill="1" applyBorder="1" applyAlignment="1">
      <alignment vertical="center" wrapText="1"/>
    </xf>
    <xf numFmtId="0" fontId="12" fillId="10" borderId="9" xfId="0" applyFont="1" applyFill="1" applyBorder="1" applyAlignment="1">
      <alignment vertical="center" wrapText="1"/>
    </xf>
    <xf numFmtId="0" fontId="12" fillId="10" borderId="1" xfId="0" applyFont="1" applyFill="1" applyBorder="1" applyAlignment="1">
      <alignment horizontal="center" vertical="center" wrapText="1"/>
    </xf>
    <xf numFmtId="0" fontId="12" fillId="10" borderId="9" xfId="0" applyFont="1" applyFill="1" applyBorder="1">
      <alignment vertical="center"/>
    </xf>
    <xf numFmtId="0" fontId="12" fillId="8" borderId="1" xfId="0" applyFont="1" applyFill="1" applyBorder="1" applyProtection="1">
      <alignment vertical="center"/>
      <protection locked="0"/>
    </xf>
    <xf numFmtId="0" fontId="12" fillId="11" borderId="1" xfId="0" applyFont="1" applyFill="1" applyBorder="1" applyAlignment="1" applyProtection="1">
      <alignment horizontal="center" vertical="center" shrinkToFit="1"/>
      <protection locked="0"/>
    </xf>
    <xf numFmtId="0" fontId="12" fillId="10" borderId="28" xfId="0" applyFont="1" applyFill="1" applyBorder="1">
      <alignment vertical="center"/>
    </xf>
    <xf numFmtId="0" fontId="12" fillId="8" borderId="0" xfId="0" applyFont="1" applyFill="1" applyProtection="1">
      <alignment vertical="center"/>
      <protection locked="0"/>
    </xf>
    <xf numFmtId="0" fontId="12" fillId="10" borderId="27" xfId="0" applyFont="1" applyFill="1" applyBorder="1">
      <alignment vertical="center"/>
    </xf>
    <xf numFmtId="0" fontId="13" fillId="0" borderId="0" xfId="0" applyFont="1" applyAlignment="1"/>
    <xf numFmtId="0" fontId="12" fillId="8" borderId="1" xfId="0" applyFont="1" applyFill="1" applyBorder="1" applyAlignment="1" applyProtection="1">
      <alignment horizontal="right" vertical="center"/>
      <protection locked="0"/>
    </xf>
    <xf numFmtId="0" fontId="12" fillId="10" borderId="12" xfId="0" applyFont="1" applyFill="1" applyBorder="1">
      <alignment vertical="center"/>
    </xf>
    <xf numFmtId="0" fontId="12" fillId="9" borderId="0" xfId="0" applyFont="1" applyFill="1" applyAlignment="1">
      <alignment horizontal="center" vertical="center"/>
    </xf>
    <xf numFmtId="0" fontId="12" fillId="11" borderId="23" xfId="0" applyFont="1" applyFill="1" applyBorder="1" applyAlignment="1" applyProtection="1">
      <alignment horizontal="center" vertical="center" shrinkToFit="1"/>
      <protection locked="0"/>
    </xf>
    <xf numFmtId="0" fontId="12" fillId="0" borderId="0" xfId="0" applyFont="1" applyAlignment="1">
      <alignment horizontal="center" vertical="center" shrinkToFit="1"/>
    </xf>
    <xf numFmtId="0" fontId="12" fillId="11" borderId="20" xfId="0" applyFont="1" applyFill="1" applyBorder="1" applyAlignment="1" applyProtection="1">
      <alignment horizontal="center" vertical="center" shrinkToFit="1"/>
      <protection locked="0"/>
    </xf>
    <xf numFmtId="0" fontId="12" fillId="11" borderId="3" xfId="0" applyFont="1" applyFill="1" applyBorder="1" applyAlignment="1" applyProtection="1">
      <alignment horizontal="center" vertical="center" shrinkToFit="1"/>
      <protection locked="0"/>
    </xf>
    <xf numFmtId="0" fontId="12" fillId="11" borderId="1" xfId="0" applyFont="1" applyFill="1" applyBorder="1" applyProtection="1">
      <alignment vertical="center"/>
      <protection locked="0"/>
    </xf>
    <xf numFmtId="0" fontId="12" fillId="10" borderId="10" xfId="0" applyFont="1" applyFill="1" applyBorder="1">
      <alignment vertical="center"/>
    </xf>
    <xf numFmtId="0" fontId="12" fillId="11" borderId="12" xfId="0" applyFont="1" applyFill="1" applyBorder="1" applyAlignment="1" applyProtection="1">
      <alignment horizontal="center" vertical="center"/>
      <protection locked="0"/>
    </xf>
    <xf numFmtId="0" fontId="14" fillId="0" borderId="0" xfId="0" applyFont="1">
      <alignment vertical="center"/>
    </xf>
    <xf numFmtId="0" fontId="15" fillId="0" borderId="0" xfId="0" applyFont="1">
      <alignment vertical="center"/>
    </xf>
    <xf numFmtId="0" fontId="12" fillId="10" borderId="1" xfId="0" applyFont="1" applyFill="1" applyBorder="1">
      <alignment vertical="center"/>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2" fillId="10" borderId="16" xfId="0" applyFont="1" applyFill="1" applyBorder="1" applyAlignment="1">
      <alignment horizontal="center" vertical="center" wrapText="1"/>
    </xf>
    <xf numFmtId="0" fontId="12" fillId="10" borderId="14" xfId="0" applyFont="1" applyFill="1" applyBorder="1" applyAlignment="1">
      <alignment horizontal="center" vertical="center" wrapText="1"/>
    </xf>
    <xf numFmtId="0" fontId="12" fillId="0" borderId="5" xfId="0" applyFont="1" applyBorder="1" applyAlignment="1">
      <alignment horizontal="center" vertical="center"/>
    </xf>
    <xf numFmtId="0" fontId="12" fillId="10" borderId="4" xfId="0" applyFont="1" applyFill="1" applyBorder="1">
      <alignment vertical="center"/>
    </xf>
    <xf numFmtId="0" fontId="12" fillId="10" borderId="5" xfId="0" applyFont="1" applyFill="1" applyBorder="1">
      <alignment vertical="center"/>
    </xf>
    <xf numFmtId="0" fontId="12" fillId="10" borderId="17" xfId="0" applyFont="1" applyFill="1" applyBorder="1">
      <alignment vertical="center"/>
    </xf>
    <xf numFmtId="0" fontId="12" fillId="10" borderId="0" xfId="0" applyFont="1" applyFill="1">
      <alignment vertical="center"/>
    </xf>
    <xf numFmtId="0" fontId="12" fillId="0" borderId="5" xfId="0" applyFont="1" applyBorder="1" applyAlignment="1" applyProtection="1">
      <alignment horizontal="center" vertical="center"/>
      <protection locked="0"/>
    </xf>
    <xf numFmtId="0" fontId="12" fillId="0" borderId="26" xfId="0" applyFont="1" applyBorder="1">
      <alignment vertical="center"/>
    </xf>
    <xf numFmtId="0" fontId="16" fillId="11" borderId="32" xfId="0" applyFont="1" applyFill="1" applyBorder="1" applyProtection="1">
      <alignment vertical="center"/>
      <protection locked="0"/>
    </xf>
    <xf numFmtId="0" fontId="12" fillId="0" borderId="5" xfId="0" applyFont="1" applyBorder="1">
      <alignment vertical="center"/>
    </xf>
    <xf numFmtId="0" fontId="12" fillId="11"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11" borderId="3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11" borderId="2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11" borderId="3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0" borderId="0" xfId="0" applyFont="1" applyAlignment="1">
      <alignment horizontal="left" vertical="center"/>
    </xf>
    <xf numFmtId="0" fontId="17" fillId="2" borderId="10" xfId="0" applyFont="1" applyFill="1" applyBorder="1" applyAlignment="1">
      <alignment vertical="center" textRotation="255" wrapText="1"/>
    </xf>
    <xf numFmtId="0" fontId="12" fillId="2" borderId="1" xfId="0" applyFont="1" applyFill="1" applyBorder="1" applyAlignment="1">
      <alignment vertical="center" textRotation="255" wrapText="1"/>
    </xf>
    <xf numFmtId="0" fontId="12" fillId="2" borderId="1" xfId="0" applyFont="1" applyFill="1" applyBorder="1" applyAlignment="1">
      <alignment vertical="center" textRotation="255" shrinkToFit="1"/>
    </xf>
    <xf numFmtId="0" fontId="12" fillId="3" borderId="1" xfId="0" applyFont="1" applyFill="1" applyBorder="1" applyAlignment="1">
      <alignment vertical="center" textRotation="255" wrapText="1"/>
    </xf>
    <xf numFmtId="0" fontId="12" fillId="3" borderId="1" xfId="0" applyFont="1" applyFill="1" applyBorder="1" applyAlignment="1">
      <alignment vertical="center" textRotation="255"/>
    </xf>
    <xf numFmtId="0" fontId="17" fillId="3" borderId="1" xfId="0" applyFont="1" applyFill="1" applyBorder="1" applyAlignment="1">
      <alignment horizontal="center" vertical="center" wrapText="1"/>
    </xf>
    <xf numFmtId="0" fontId="17" fillId="4" borderId="1" xfId="0" applyFont="1" applyFill="1" applyBorder="1" applyAlignment="1">
      <alignment vertical="center" textRotation="255" wrapText="1"/>
    </xf>
    <xf numFmtId="0" fontId="17" fillId="4" borderId="1" xfId="0" applyFont="1" applyFill="1" applyBorder="1" applyAlignment="1">
      <alignment vertical="center" textRotation="255" shrinkToFit="1"/>
    </xf>
    <xf numFmtId="0" fontId="17" fillId="4" borderId="1" xfId="0" applyFont="1" applyFill="1" applyBorder="1" applyAlignment="1">
      <alignment vertical="center" textRotation="255"/>
    </xf>
    <xf numFmtId="0" fontId="12" fillId="4"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2" fillId="10" borderId="1" xfId="0" applyFont="1" applyFill="1" applyBorder="1" applyAlignment="1">
      <alignment vertical="center" wrapText="1"/>
    </xf>
    <xf numFmtId="0" fontId="17" fillId="11" borderId="1" xfId="0" applyFont="1" applyFill="1" applyBorder="1" applyAlignment="1">
      <alignment vertical="center" wrapText="1"/>
    </xf>
    <xf numFmtId="0" fontId="17" fillId="11" borderId="1" xfId="0" applyFont="1" applyFill="1" applyBorder="1">
      <alignment vertical="center"/>
    </xf>
    <xf numFmtId="0" fontId="17" fillId="8" borderId="1" xfId="0" applyFont="1" applyFill="1" applyBorder="1">
      <alignment vertical="center"/>
    </xf>
    <xf numFmtId="0" fontId="12" fillId="10" borderId="13" xfId="0" applyFont="1" applyFill="1" applyBorder="1" applyAlignment="1">
      <alignment horizontal="left" vertical="center"/>
    </xf>
    <xf numFmtId="0" fontId="12" fillId="7" borderId="1" xfId="0" applyFont="1" applyFill="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2" fillId="5" borderId="1" xfId="0" applyFont="1" applyFill="1" applyBorder="1" applyAlignment="1">
      <alignment horizontal="center" vertical="center"/>
    </xf>
    <xf numFmtId="0" fontId="12" fillId="10" borderId="13" xfId="0" applyFont="1" applyFill="1" applyBorder="1" applyAlignment="1">
      <alignment vertical="center" shrinkToFit="1"/>
    </xf>
    <xf numFmtId="0" fontId="12" fillId="10" borderId="15" xfId="0" applyFont="1" applyFill="1" applyBorder="1" applyAlignment="1">
      <alignment horizontal="center" vertical="center" wrapText="1"/>
    </xf>
    <xf numFmtId="0" fontId="12" fillId="5" borderId="13" xfId="0" applyFont="1" applyFill="1" applyBorder="1" applyAlignment="1">
      <alignment horizontal="center" vertical="center"/>
    </xf>
    <xf numFmtId="0" fontId="12" fillId="7" borderId="1" xfId="0" applyFont="1" applyFill="1" applyBorder="1" applyAlignment="1">
      <alignment horizontal="center" vertical="center" wrapText="1"/>
    </xf>
    <xf numFmtId="0" fontId="18" fillId="0" borderId="0" xfId="0" applyFont="1">
      <alignment vertical="center"/>
    </xf>
    <xf numFmtId="0" fontId="12" fillId="9" borderId="0" xfId="0" applyFont="1" applyFill="1">
      <alignment vertical="center"/>
    </xf>
    <xf numFmtId="0" fontId="12" fillId="0" borderId="0" xfId="0" applyFont="1" applyAlignment="1">
      <alignment horizontal="left" vertical="center" wrapText="1"/>
    </xf>
    <xf numFmtId="0" fontId="12" fillId="9" borderId="0" xfId="0" applyFont="1" applyFill="1" applyAlignment="1" applyProtection="1">
      <alignment horizontal="center" vertical="center"/>
      <protection locked="0"/>
    </xf>
    <xf numFmtId="0" fontId="19" fillId="0" borderId="0" xfId="0" applyFont="1">
      <alignment vertical="center"/>
    </xf>
    <xf numFmtId="0" fontId="12" fillId="8" borderId="19" xfId="0" applyFont="1" applyFill="1" applyBorder="1" applyAlignment="1" applyProtection="1">
      <alignment horizontal="right" vertical="center"/>
      <protection locked="0"/>
    </xf>
    <xf numFmtId="0" fontId="12" fillId="10" borderId="1" xfId="0" applyFont="1" applyFill="1" applyBorder="1" applyAlignment="1">
      <alignment horizontal="center" vertical="center" shrinkToFit="1"/>
    </xf>
    <xf numFmtId="0" fontId="12" fillId="0" borderId="0" xfId="0" applyFont="1" applyAlignment="1">
      <alignment horizontal="right" vertical="center"/>
    </xf>
    <xf numFmtId="0" fontId="12" fillId="9" borderId="0" xfId="0" applyFont="1" applyFill="1" applyAlignment="1">
      <alignment horizontal="left" vertical="center" shrinkToFit="1"/>
    </xf>
    <xf numFmtId="0" fontId="12" fillId="9" borderId="0" xfId="0" applyFont="1" applyFill="1" applyAlignment="1" applyProtection="1">
      <alignment horizontal="right" vertical="center"/>
      <protection locked="0"/>
    </xf>
    <xf numFmtId="177" fontId="12" fillId="9" borderId="0" xfId="0" applyNumberFormat="1" applyFont="1" applyFill="1" applyAlignment="1" applyProtection="1">
      <alignment horizontal="right" vertical="center"/>
      <protection locked="0"/>
    </xf>
    <xf numFmtId="0" fontId="5" fillId="0" borderId="0" xfId="0" applyFont="1" applyAlignment="1">
      <alignment horizontal="center" vertical="center"/>
    </xf>
    <xf numFmtId="0" fontId="9" fillId="8" borderId="0" xfId="0" applyFont="1" applyFill="1">
      <alignment vertical="center"/>
    </xf>
    <xf numFmtId="0" fontId="5" fillId="8" borderId="0" xfId="0" applyFont="1" applyFill="1" applyAlignment="1">
      <alignment horizontal="center" vertical="center"/>
    </xf>
    <xf numFmtId="0" fontId="7" fillId="8" borderId="0" xfId="0" applyFont="1" applyFill="1">
      <alignment vertical="center"/>
    </xf>
    <xf numFmtId="0" fontId="22" fillId="12" borderId="0" xfId="0" applyFont="1" applyFill="1">
      <alignment vertical="center"/>
    </xf>
    <xf numFmtId="0" fontId="23" fillId="12" borderId="0" xfId="0" applyFont="1" applyFill="1">
      <alignment vertical="center"/>
    </xf>
    <xf numFmtId="0" fontId="22" fillId="0" borderId="0" xfId="0" applyFont="1">
      <alignment vertical="center"/>
    </xf>
    <xf numFmtId="0" fontId="23" fillId="0" borderId="0" xfId="0" applyFont="1">
      <alignment vertical="center"/>
    </xf>
    <xf numFmtId="0" fontId="12" fillId="0" borderId="40" xfId="0" applyFont="1" applyBorder="1">
      <alignment vertical="center"/>
    </xf>
    <xf numFmtId="0" fontId="0" fillId="0" borderId="41" xfId="0" applyBorder="1">
      <alignment vertical="center"/>
    </xf>
    <xf numFmtId="0" fontId="13" fillId="0" borderId="42" xfId="0" applyFont="1" applyBorder="1">
      <alignment vertical="center"/>
    </xf>
    <xf numFmtId="0" fontId="0" fillId="0" borderId="43" xfId="0" applyBorder="1">
      <alignment vertical="center"/>
    </xf>
    <xf numFmtId="0" fontId="12" fillId="0" borderId="42" xfId="0" applyFont="1" applyBorder="1" applyAlignment="1">
      <alignment horizontal="center" vertical="center"/>
    </xf>
    <xf numFmtId="0" fontId="13" fillId="0" borderId="42" xfId="0" applyFont="1" applyBorder="1" applyAlignment="1">
      <alignment horizontal="left" vertical="center"/>
    </xf>
    <xf numFmtId="0" fontId="0" fillId="0" borderId="49" xfId="0" applyBorder="1">
      <alignment vertical="center"/>
    </xf>
    <xf numFmtId="0" fontId="0" fillId="0" borderId="50" xfId="0" applyBorder="1">
      <alignment vertical="center"/>
    </xf>
    <xf numFmtId="178" fontId="13" fillId="0" borderId="39" xfId="0" applyNumberFormat="1" applyFont="1" applyBorder="1">
      <alignment vertical="center"/>
    </xf>
    <xf numFmtId="0" fontId="12" fillId="8" borderId="9" xfId="0" applyFont="1" applyFill="1" applyBorder="1" applyProtection="1">
      <alignment vertical="center"/>
      <protection locked="0"/>
    </xf>
    <xf numFmtId="0" fontId="12" fillId="10" borderId="51" xfId="0" applyFont="1" applyFill="1" applyBorder="1">
      <alignment vertical="center"/>
    </xf>
    <xf numFmtId="0" fontId="12" fillId="10" borderId="52" xfId="0" applyFont="1" applyFill="1" applyBorder="1">
      <alignment vertical="center"/>
    </xf>
    <xf numFmtId="0" fontId="13" fillId="0" borderId="0" xfId="0" applyFont="1" applyAlignment="1">
      <alignment horizontal="center" vertical="center"/>
    </xf>
    <xf numFmtId="0" fontId="24" fillId="0" borderId="49" xfId="0" applyFont="1" applyBorder="1">
      <alignment vertical="center"/>
    </xf>
    <xf numFmtId="0" fontId="25" fillId="0" borderId="48" xfId="0" applyFont="1" applyBorder="1">
      <alignment vertical="center"/>
    </xf>
    <xf numFmtId="0" fontId="28" fillId="0" borderId="0" xfId="0" applyFont="1">
      <alignment vertical="center"/>
    </xf>
    <xf numFmtId="0" fontId="28" fillId="0" borderId="0" xfId="0" applyFont="1" applyAlignment="1">
      <alignment horizontal="left" vertical="top" wrapText="1"/>
    </xf>
    <xf numFmtId="0" fontId="29" fillId="0" borderId="0" xfId="0" applyFont="1">
      <alignment vertical="center"/>
    </xf>
    <xf numFmtId="0" fontId="27" fillId="0" borderId="0" xfId="0" applyFont="1">
      <alignment vertical="center"/>
    </xf>
    <xf numFmtId="0" fontId="30" fillId="0" borderId="0" xfId="0" applyFont="1">
      <alignment vertical="center"/>
    </xf>
    <xf numFmtId="0" fontId="31" fillId="0" borderId="0" xfId="0" applyFont="1">
      <alignment vertical="center"/>
    </xf>
    <xf numFmtId="0" fontId="0" fillId="8" borderId="1" xfId="0" applyFill="1" applyBorder="1">
      <alignment vertical="center"/>
    </xf>
    <xf numFmtId="0" fontId="0" fillId="11" borderId="1" xfId="0" applyFill="1" applyBorder="1">
      <alignment vertical="center"/>
    </xf>
    <xf numFmtId="0" fontId="26" fillId="0" borderId="0" xfId="0" applyFont="1">
      <alignment vertical="center"/>
    </xf>
    <xf numFmtId="0" fontId="35" fillId="0" borderId="0" xfId="1">
      <alignment vertical="center"/>
    </xf>
    <xf numFmtId="0" fontId="39" fillId="14" borderId="1" xfId="0" applyFont="1" applyFill="1" applyBorder="1" applyAlignment="1">
      <alignment horizontal="center" vertical="center"/>
    </xf>
    <xf numFmtId="0" fontId="40" fillId="0" borderId="0" xfId="0" applyFont="1">
      <alignment vertical="center"/>
    </xf>
    <xf numFmtId="0" fontId="38" fillId="5" borderId="1" xfId="0" applyFont="1" applyFill="1" applyBorder="1" applyAlignment="1">
      <alignment horizontal="center" vertical="center"/>
    </xf>
    <xf numFmtId="0" fontId="12" fillId="5" borderId="53" xfId="0" applyFont="1" applyFill="1" applyBorder="1" applyAlignment="1">
      <alignment horizontal="center" vertical="center"/>
    </xf>
    <xf numFmtId="0" fontId="12" fillId="8" borderId="1" xfId="0" applyFont="1" applyFill="1" applyBorder="1" applyAlignment="1" applyProtection="1">
      <alignment horizontal="center" vertical="center"/>
      <protection locked="0"/>
    </xf>
    <xf numFmtId="0" fontId="12" fillId="11" borderId="1" xfId="0" applyFont="1" applyFill="1" applyBorder="1" applyAlignment="1" applyProtection="1">
      <alignment horizontal="center" vertical="center"/>
      <protection locked="0"/>
    </xf>
    <xf numFmtId="0" fontId="12" fillId="11" borderId="16" xfId="0" applyFont="1" applyFill="1" applyBorder="1" applyAlignment="1" applyProtection="1">
      <alignment horizontal="center" vertical="center"/>
      <protection locked="0"/>
    </xf>
    <xf numFmtId="0" fontId="12" fillId="11" borderId="14" xfId="0" applyFont="1" applyFill="1" applyBorder="1" applyAlignment="1" applyProtection="1">
      <alignment horizontal="center" vertical="center"/>
      <protection locked="0"/>
    </xf>
    <xf numFmtId="0" fontId="35" fillId="0" borderId="0" xfId="1" applyAlignment="1">
      <alignment horizontal="center" vertical="center" wrapText="1"/>
    </xf>
    <xf numFmtId="0" fontId="32" fillId="0" borderId="0" xfId="0" applyFont="1" applyAlignment="1">
      <alignment horizontal="left" vertical="top" wrapText="1"/>
    </xf>
    <xf numFmtId="0" fontId="30" fillId="0" borderId="0" xfId="0" applyFont="1" applyAlignment="1">
      <alignment horizontal="left" vertical="top" wrapText="1"/>
    </xf>
    <xf numFmtId="0" fontId="27" fillId="0" borderId="0" xfId="0" applyFont="1" applyAlignment="1">
      <alignment horizontal="left" vertical="top" wrapText="1"/>
    </xf>
    <xf numFmtId="0" fontId="28" fillId="0" borderId="0" xfId="0" applyFont="1" applyAlignment="1">
      <alignment horizontal="left" vertical="top" wrapText="1"/>
    </xf>
    <xf numFmtId="0" fontId="5" fillId="0" borderId="0" xfId="0" applyFont="1" applyAlignment="1">
      <alignment horizontal="center" vertical="center" wrapText="1"/>
    </xf>
    <xf numFmtId="0" fontId="28" fillId="0" borderId="13" xfId="0" applyFont="1" applyBorder="1" applyAlignment="1">
      <alignment horizontal="left" vertical="top" wrapText="1"/>
    </xf>
    <xf numFmtId="0" fontId="28" fillId="0" borderId="9" xfId="0" applyFont="1" applyBorder="1" applyAlignment="1">
      <alignment horizontal="left" vertical="top" wrapText="1"/>
    </xf>
    <xf numFmtId="0" fontId="28" fillId="0" borderId="10" xfId="0" applyFont="1" applyBorder="1" applyAlignment="1">
      <alignment horizontal="left" vertical="top" wrapText="1"/>
    </xf>
    <xf numFmtId="0" fontId="27" fillId="0" borderId="0" xfId="0" applyFont="1" applyAlignment="1">
      <alignment horizontal="left" vertical="top"/>
    </xf>
    <xf numFmtId="0" fontId="35" fillId="0" borderId="0" xfId="1" applyAlignment="1">
      <alignment horizontal="center" vertical="center" wrapText="1"/>
    </xf>
    <xf numFmtId="0" fontId="0" fillId="0" borderId="0" xfId="0" applyAlignment="1">
      <alignment horizontal="left" vertical="top" wrapText="1"/>
    </xf>
    <xf numFmtId="0" fontId="13" fillId="10" borderId="1" xfId="0" applyFont="1" applyFill="1" applyBorder="1" applyAlignment="1">
      <alignment horizontal="left" vertical="center"/>
    </xf>
    <xf numFmtId="0" fontId="12" fillId="8" borderId="13" xfId="0" applyFont="1" applyFill="1" applyBorder="1" applyProtection="1">
      <alignment vertical="center"/>
      <protection locked="0"/>
    </xf>
    <xf numFmtId="0" fontId="12" fillId="8" borderId="9" xfId="0" applyFont="1" applyFill="1" applyBorder="1" applyProtection="1">
      <alignment vertical="center"/>
      <protection locked="0"/>
    </xf>
    <xf numFmtId="0" fontId="12" fillId="8" borderId="10" xfId="0" applyFont="1" applyFill="1" applyBorder="1" applyProtection="1">
      <alignment vertical="center"/>
      <protection locked="0"/>
    </xf>
    <xf numFmtId="0" fontId="12" fillId="10" borderId="13" xfId="0" applyFont="1" applyFill="1" applyBorder="1">
      <alignment vertical="center"/>
    </xf>
    <xf numFmtId="0" fontId="12" fillId="10" borderId="9" xfId="0" applyFont="1" applyFill="1" applyBorder="1">
      <alignment vertical="center"/>
    </xf>
    <xf numFmtId="0" fontId="12" fillId="10" borderId="10" xfId="0" applyFont="1" applyFill="1" applyBorder="1">
      <alignment vertical="center"/>
    </xf>
    <xf numFmtId="0" fontId="12" fillId="8" borderId="1" xfId="0" applyFont="1" applyFill="1" applyBorder="1" applyAlignment="1" applyProtection="1">
      <alignment horizontal="center" vertical="center"/>
      <protection locked="0"/>
    </xf>
    <xf numFmtId="0" fontId="12" fillId="11" borderId="1" xfId="0" applyFont="1" applyFill="1" applyBorder="1" applyAlignment="1" applyProtection="1">
      <alignment horizontal="center" vertical="center"/>
      <protection locked="0"/>
    </xf>
    <xf numFmtId="0" fontId="12" fillId="10" borderId="9" xfId="0" applyFont="1" applyFill="1" applyBorder="1" applyAlignment="1">
      <alignment horizontal="left" vertical="center"/>
    </xf>
    <xf numFmtId="0" fontId="12" fillId="10" borderId="10" xfId="0" applyFont="1" applyFill="1" applyBorder="1" applyAlignment="1">
      <alignment horizontal="left" vertical="center"/>
    </xf>
    <xf numFmtId="0" fontId="12" fillId="11" borderId="9" xfId="0" applyFont="1" applyFill="1" applyBorder="1" applyAlignment="1" applyProtection="1">
      <alignment horizontal="right" vertical="center"/>
      <protection locked="0"/>
    </xf>
    <xf numFmtId="0" fontId="12" fillId="11" borderId="10" xfId="0" applyFont="1" applyFill="1" applyBorder="1" applyAlignment="1" applyProtection="1">
      <alignment horizontal="right" vertical="center"/>
      <protection locked="0"/>
    </xf>
    <xf numFmtId="0" fontId="12" fillId="10" borderId="8" xfId="0" applyFont="1" applyFill="1" applyBorder="1">
      <alignment vertical="center"/>
    </xf>
    <xf numFmtId="0" fontId="12" fillId="10" borderId="11" xfId="0" applyFont="1" applyFill="1" applyBorder="1">
      <alignment vertical="center"/>
    </xf>
    <xf numFmtId="0" fontId="12" fillId="10" borderId="12" xfId="0" applyFont="1" applyFill="1" applyBorder="1">
      <alignment vertical="center"/>
    </xf>
    <xf numFmtId="0" fontId="12" fillId="10" borderId="13" xfId="0" applyFont="1" applyFill="1" applyBorder="1" applyAlignment="1">
      <alignment horizontal="center" vertical="center"/>
    </xf>
    <xf numFmtId="0" fontId="12" fillId="10" borderId="9" xfId="0" applyFont="1" applyFill="1" applyBorder="1" applyAlignment="1">
      <alignment horizontal="center" vertical="center"/>
    </xf>
    <xf numFmtId="0" fontId="12" fillId="10" borderId="10" xfId="0" applyFont="1" applyFill="1" applyBorder="1" applyAlignment="1">
      <alignment horizontal="center" vertical="center"/>
    </xf>
    <xf numFmtId="0" fontId="13" fillId="10" borderId="13" xfId="0" applyFont="1" applyFill="1" applyBorder="1">
      <alignment vertical="center"/>
    </xf>
    <xf numFmtId="0" fontId="13" fillId="10" borderId="9" xfId="0" applyFont="1" applyFill="1" applyBorder="1">
      <alignment vertical="center"/>
    </xf>
    <xf numFmtId="0" fontId="13" fillId="10" borderId="10" xfId="0" applyFont="1" applyFill="1" applyBorder="1">
      <alignment vertical="center"/>
    </xf>
    <xf numFmtId="0" fontId="12" fillId="0" borderId="0" xfId="0" applyFont="1" applyAlignment="1">
      <alignment horizontal="left" vertical="center" wrapText="1"/>
    </xf>
    <xf numFmtId="0" fontId="12" fillId="10" borderId="4" xfId="0" applyFont="1" applyFill="1" applyBorder="1" applyAlignment="1">
      <alignment horizontal="center" vertical="center" wrapText="1"/>
    </xf>
    <xf numFmtId="0" fontId="12" fillId="10" borderId="6" xfId="0" applyFont="1" applyFill="1" applyBorder="1" applyAlignment="1">
      <alignment horizontal="center" vertical="center" wrapText="1"/>
    </xf>
    <xf numFmtId="0" fontId="13" fillId="0" borderId="0" xfId="0" applyFont="1" applyAlignment="1">
      <alignment horizontal="left" vertical="center" wrapText="1"/>
    </xf>
    <xf numFmtId="0" fontId="13" fillId="0" borderId="26" xfId="0" applyFont="1" applyBorder="1" applyAlignment="1">
      <alignment horizontal="left" vertical="center" wrapText="1"/>
    </xf>
    <xf numFmtId="0" fontId="12" fillId="10" borderId="13" xfId="0" applyFont="1" applyFill="1" applyBorder="1" applyAlignment="1">
      <alignment horizontal="center" vertical="center" wrapText="1"/>
    </xf>
    <xf numFmtId="0" fontId="12" fillId="10" borderId="10" xfId="0" applyFont="1" applyFill="1" applyBorder="1" applyAlignment="1">
      <alignment horizontal="center" vertical="center" wrapText="1"/>
    </xf>
    <xf numFmtId="0" fontId="12" fillId="10" borderId="8" xfId="0" applyFont="1" applyFill="1" applyBorder="1" applyAlignment="1">
      <alignment horizontal="center" vertical="center"/>
    </xf>
    <xf numFmtId="0" fontId="12" fillId="10" borderId="12" xfId="0" applyFont="1" applyFill="1" applyBorder="1" applyAlignment="1">
      <alignment horizontal="center" vertical="center"/>
    </xf>
    <xf numFmtId="0" fontId="12" fillId="11" borderId="25" xfId="0" applyFont="1" applyFill="1" applyBorder="1" applyAlignment="1" applyProtection="1">
      <alignment horizontal="center" vertical="center"/>
      <protection locked="0"/>
    </xf>
    <xf numFmtId="0" fontId="12" fillId="11" borderId="24" xfId="0" applyFont="1" applyFill="1" applyBorder="1" applyAlignment="1" applyProtection="1">
      <alignment horizontal="center" vertical="center"/>
      <protection locked="0"/>
    </xf>
    <xf numFmtId="0" fontId="12" fillId="11" borderId="28" xfId="0" applyFont="1" applyFill="1" applyBorder="1" applyAlignment="1" applyProtection="1">
      <alignment horizontal="center" vertical="center"/>
      <protection locked="0"/>
    </xf>
    <xf numFmtId="0" fontId="12" fillId="11" borderId="13" xfId="0" applyFont="1" applyFill="1" applyBorder="1" applyAlignment="1" applyProtection="1">
      <alignment horizontal="center" vertical="center"/>
      <protection locked="0"/>
    </xf>
    <xf numFmtId="0" fontId="12" fillId="11" borderId="9" xfId="0" applyFont="1" applyFill="1" applyBorder="1" applyAlignment="1" applyProtection="1">
      <alignment horizontal="center" vertical="center"/>
      <protection locked="0"/>
    </xf>
    <xf numFmtId="0" fontId="12" fillId="11" borderId="10" xfId="0" applyFont="1" applyFill="1" applyBorder="1" applyAlignment="1" applyProtection="1">
      <alignment horizontal="center" vertical="center"/>
      <protection locked="0"/>
    </xf>
    <xf numFmtId="0" fontId="12" fillId="11" borderId="1" xfId="0" applyFont="1" applyFill="1" applyBorder="1" applyAlignment="1" applyProtection="1">
      <alignment horizontal="center" vertical="center" shrinkToFit="1"/>
      <protection locked="0"/>
    </xf>
    <xf numFmtId="0" fontId="12" fillId="8" borderId="13" xfId="0" applyFont="1" applyFill="1" applyBorder="1" applyAlignment="1" applyProtection="1">
      <alignment horizontal="left" vertical="center"/>
      <protection locked="0"/>
    </xf>
    <xf numFmtId="0" fontId="12" fillId="8" borderId="9" xfId="0" applyFont="1" applyFill="1" applyBorder="1" applyAlignment="1" applyProtection="1">
      <alignment horizontal="left" vertical="center"/>
      <protection locked="0"/>
    </xf>
    <xf numFmtId="0" fontId="12" fillId="8" borderId="10" xfId="0" applyFont="1" applyFill="1" applyBorder="1" applyAlignment="1" applyProtection="1">
      <alignment horizontal="left" vertical="center"/>
      <protection locked="0"/>
    </xf>
    <xf numFmtId="0" fontId="12" fillId="11" borderId="1" xfId="0" applyFont="1" applyFill="1" applyBorder="1" applyAlignment="1" applyProtection="1">
      <alignment horizontal="left" vertical="center"/>
      <protection locked="0"/>
    </xf>
    <xf numFmtId="0" fontId="12" fillId="10" borderId="1" xfId="0" applyFont="1" applyFill="1" applyBorder="1" applyAlignment="1">
      <alignment horizontal="center" vertical="center"/>
    </xf>
    <xf numFmtId="0" fontId="12" fillId="10" borderId="1" xfId="0" applyFont="1" applyFill="1" applyBorder="1" applyAlignment="1">
      <alignment horizontal="center" vertical="center" wrapText="1"/>
    </xf>
    <xf numFmtId="0" fontId="12" fillId="9" borderId="0" xfId="0" applyFont="1" applyFill="1" applyAlignment="1">
      <alignment horizontal="center" vertical="center"/>
    </xf>
    <xf numFmtId="0" fontId="12" fillId="0" borderId="0" xfId="0" applyFont="1" applyAlignment="1">
      <alignment horizontal="center" vertical="top" wrapText="1"/>
    </xf>
    <xf numFmtId="0" fontId="12" fillId="0" borderId="0" xfId="0" applyFont="1" applyAlignment="1">
      <alignment horizontal="center" vertical="center" wrapText="1"/>
    </xf>
    <xf numFmtId="0" fontId="17" fillId="10" borderId="13" xfId="0" applyFont="1" applyFill="1" applyBorder="1" applyAlignment="1">
      <alignment horizontal="center" vertical="center"/>
    </xf>
    <xf numFmtId="0" fontId="17" fillId="10" borderId="9"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2" xfId="0" applyFont="1" applyFill="1" applyBorder="1" applyAlignment="1">
      <alignment horizontal="center" vertical="center" wrapText="1"/>
    </xf>
    <xf numFmtId="0" fontId="17" fillId="10" borderId="3" xfId="0" applyFont="1" applyFill="1" applyBorder="1" applyAlignment="1">
      <alignment horizontal="center" vertical="center" wrapText="1"/>
    </xf>
    <xf numFmtId="0" fontId="17" fillId="10" borderId="9" xfId="0" applyFont="1" applyFill="1" applyBorder="1" applyAlignment="1">
      <alignment horizontal="center" vertical="center" wrapText="1"/>
    </xf>
    <xf numFmtId="0" fontId="17" fillId="10" borderId="10" xfId="0" applyFont="1" applyFill="1" applyBorder="1" applyAlignment="1">
      <alignment horizontal="center" vertical="center" wrapText="1"/>
    </xf>
    <xf numFmtId="0" fontId="17" fillId="10" borderId="8"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2"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7" xfId="0" applyFont="1" applyFill="1" applyBorder="1" applyAlignment="1">
      <alignment horizontal="center" vertical="center"/>
    </xf>
    <xf numFmtId="0" fontId="17" fillId="6" borderId="3" xfId="0" applyFont="1" applyFill="1" applyBorder="1" applyAlignment="1">
      <alignment horizontal="center" vertical="center"/>
    </xf>
    <xf numFmtId="0" fontId="8" fillId="10" borderId="2" xfId="0" applyFont="1" applyFill="1" applyBorder="1" applyAlignment="1">
      <alignment horizontal="center" vertical="center" wrapText="1"/>
    </xf>
    <xf numFmtId="0" fontId="8" fillId="10" borderId="7" xfId="0" applyFont="1" applyFill="1" applyBorder="1" applyAlignment="1">
      <alignment horizontal="center" vertical="center"/>
    </xf>
    <xf numFmtId="0" fontId="8" fillId="10" borderId="3" xfId="0" applyFont="1" applyFill="1" applyBorder="1" applyAlignment="1">
      <alignment horizontal="center" vertical="center"/>
    </xf>
    <xf numFmtId="0" fontId="8" fillId="10" borderId="7" xfId="0" applyFont="1" applyFill="1" applyBorder="1" applyAlignment="1">
      <alignment horizontal="center" vertical="center" wrapText="1"/>
    </xf>
    <xf numFmtId="0" fontId="8" fillId="10" borderId="3" xfId="0" applyFont="1" applyFill="1" applyBorder="1" applyAlignment="1">
      <alignment horizontal="center" vertical="center" wrapText="1"/>
    </xf>
    <xf numFmtId="0" fontId="12" fillId="10" borderId="5" xfId="0" applyFont="1" applyFill="1" applyBorder="1" applyAlignment="1">
      <alignment horizontal="center" vertical="center" wrapText="1"/>
    </xf>
    <xf numFmtId="0" fontId="17" fillId="10" borderId="4" xfId="0" applyFont="1" applyFill="1" applyBorder="1" applyAlignment="1">
      <alignment horizontal="center" vertical="center"/>
    </xf>
    <xf numFmtId="0" fontId="17" fillId="10" borderId="5" xfId="0" applyFont="1" applyFill="1" applyBorder="1" applyAlignment="1">
      <alignment horizontal="center" vertical="center"/>
    </xf>
    <xf numFmtId="0" fontId="17" fillId="10" borderId="6" xfId="0" applyFont="1" applyFill="1" applyBorder="1" applyAlignment="1">
      <alignment horizontal="center" vertical="center"/>
    </xf>
    <xf numFmtId="0" fontId="12" fillId="11" borderId="13" xfId="0" applyFont="1" applyFill="1" applyBorder="1" applyAlignment="1" applyProtection="1">
      <alignment horizontal="center" vertical="center" shrinkToFit="1"/>
      <protection locked="0"/>
    </xf>
    <xf numFmtId="0" fontId="12" fillId="11" borderId="9" xfId="0" applyFont="1" applyFill="1" applyBorder="1" applyAlignment="1" applyProtection="1">
      <alignment horizontal="center" vertical="center" shrinkToFit="1"/>
      <protection locked="0"/>
    </xf>
    <xf numFmtId="0" fontId="12" fillId="0" borderId="13" xfId="0" applyFont="1" applyBorder="1" applyAlignment="1">
      <alignment horizontal="left" vertical="center"/>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2" fillId="0" borderId="13" xfId="0" applyFont="1" applyBorder="1" applyAlignment="1">
      <alignment horizontal="left" vertical="center" shrinkToFit="1"/>
    </xf>
    <xf numFmtId="0" fontId="12" fillId="0" borderId="9" xfId="0" applyFont="1" applyBorder="1" applyAlignment="1">
      <alignment horizontal="left" vertical="center" shrinkToFit="1"/>
    </xf>
    <xf numFmtId="0" fontId="12" fillId="0" borderId="10" xfId="0" applyFont="1" applyBorder="1" applyAlignment="1">
      <alignment horizontal="left" vertical="center" shrinkToFit="1"/>
    </xf>
    <xf numFmtId="0" fontId="12" fillId="5" borderId="44" xfId="0" applyFont="1" applyFill="1" applyBorder="1" applyAlignment="1">
      <alignment horizontal="center" vertical="center"/>
    </xf>
    <xf numFmtId="0" fontId="12" fillId="5" borderId="10" xfId="0" applyFont="1" applyFill="1" applyBorder="1" applyAlignment="1">
      <alignment horizontal="center" vertical="center"/>
    </xf>
    <xf numFmtId="0" fontId="12" fillId="11" borderId="10" xfId="0" applyFont="1" applyFill="1" applyBorder="1" applyAlignment="1" applyProtection="1">
      <alignment horizontal="center" vertical="center" shrinkToFit="1"/>
      <protection locked="0"/>
    </xf>
    <xf numFmtId="0" fontId="12" fillId="0" borderId="42" xfId="0" applyFont="1" applyBorder="1" applyAlignment="1">
      <alignment horizontal="left" vertical="top" wrapText="1"/>
    </xf>
    <xf numFmtId="0" fontId="12" fillId="0" borderId="0" xfId="0" applyFont="1" applyAlignment="1">
      <alignment horizontal="left" vertical="top" wrapText="1"/>
    </xf>
    <xf numFmtId="49" fontId="12" fillId="8" borderId="13" xfId="0" applyNumberFormat="1" applyFont="1" applyFill="1" applyBorder="1" applyAlignment="1" applyProtection="1">
      <alignment horizontal="center" vertical="center"/>
      <protection locked="0"/>
    </xf>
    <xf numFmtId="49" fontId="12" fillId="8" borderId="10" xfId="0" applyNumberFormat="1" applyFont="1" applyFill="1" applyBorder="1" applyAlignment="1" applyProtection="1">
      <alignment horizontal="center" vertical="center"/>
      <protection locked="0"/>
    </xf>
    <xf numFmtId="0" fontId="12" fillId="10" borderId="44" xfId="0" applyFont="1" applyFill="1" applyBorder="1" applyAlignment="1">
      <alignment horizontal="center" vertical="center"/>
    </xf>
    <xf numFmtId="0" fontId="12" fillId="10" borderId="13" xfId="0" applyFont="1" applyFill="1" applyBorder="1" applyAlignment="1">
      <alignment horizontal="center" vertical="center" shrinkToFit="1"/>
    </xf>
    <xf numFmtId="0" fontId="12" fillId="10" borderId="9" xfId="0" applyFont="1" applyFill="1" applyBorder="1" applyAlignment="1">
      <alignment horizontal="center" vertical="center" shrinkToFit="1"/>
    </xf>
    <xf numFmtId="0" fontId="12" fillId="0" borderId="11" xfId="0" applyFont="1" applyBorder="1" applyAlignment="1">
      <alignment horizontal="left"/>
    </xf>
    <xf numFmtId="0" fontId="12" fillId="10" borderId="45" xfId="0" applyFont="1" applyFill="1" applyBorder="1" applyAlignment="1">
      <alignment horizontal="center" vertical="center"/>
    </xf>
    <xf numFmtId="0" fontId="12" fillId="10" borderId="6" xfId="0" applyFont="1" applyFill="1" applyBorder="1" applyAlignment="1">
      <alignment horizontal="center" vertical="center"/>
    </xf>
    <xf numFmtId="0" fontId="12" fillId="10" borderId="46" xfId="0" applyFont="1" applyFill="1" applyBorder="1" applyAlignment="1">
      <alignment horizontal="center" vertical="center"/>
    </xf>
    <xf numFmtId="0" fontId="12" fillId="10" borderId="47" xfId="0" applyFont="1" applyFill="1" applyBorder="1" applyAlignment="1">
      <alignment horizontal="left" vertical="center" wrapText="1"/>
    </xf>
    <xf numFmtId="0" fontId="12" fillId="10" borderId="1" xfId="0" applyFont="1" applyFill="1" applyBorder="1" applyAlignment="1">
      <alignment horizontal="left" vertical="center" wrapText="1"/>
    </xf>
    <xf numFmtId="0" fontId="12" fillId="10" borderId="47" xfId="0" applyFont="1" applyFill="1" applyBorder="1" applyAlignment="1">
      <alignment horizontal="center" vertical="center"/>
    </xf>
    <xf numFmtId="0" fontId="13" fillId="11" borderId="47" xfId="0" applyFont="1" applyFill="1" applyBorder="1" applyAlignment="1" applyProtection="1">
      <alignment horizontal="left" vertical="center" wrapText="1"/>
      <protection locked="0"/>
    </xf>
    <xf numFmtId="0" fontId="13" fillId="11" borderId="1" xfId="0" applyFont="1" applyFill="1" applyBorder="1" applyAlignment="1" applyProtection="1">
      <alignment horizontal="left" vertical="center" wrapText="1"/>
      <protection locked="0"/>
    </xf>
    <xf numFmtId="0" fontId="12" fillId="13" borderId="47" xfId="0" applyFont="1" applyFill="1" applyBorder="1" applyAlignment="1">
      <alignment horizontal="left" vertical="center" wrapText="1"/>
    </xf>
    <xf numFmtId="0" fontId="12" fillId="13" borderId="1" xfId="0" applyFont="1" applyFill="1" applyBorder="1" applyAlignment="1">
      <alignment horizontal="left" vertical="center" wrapText="1"/>
    </xf>
    <xf numFmtId="0" fontId="12" fillId="10" borderId="44" xfId="0" applyFont="1" applyFill="1" applyBorder="1" applyAlignment="1">
      <alignment horizontal="left" vertical="center" wrapText="1"/>
    </xf>
    <xf numFmtId="0" fontId="12" fillId="10" borderId="10" xfId="0" applyFont="1" applyFill="1" applyBorder="1" applyAlignment="1">
      <alignment horizontal="left" vertical="center" wrapText="1"/>
    </xf>
    <xf numFmtId="0" fontId="12" fillId="10" borderId="2" xfId="0" applyFont="1" applyFill="1" applyBorder="1" applyAlignment="1">
      <alignment horizontal="center" vertical="center"/>
    </xf>
    <xf numFmtId="0" fontId="17" fillId="10" borderId="44" xfId="0" applyFont="1" applyFill="1" applyBorder="1" applyAlignment="1">
      <alignment horizontal="center" vertical="center"/>
    </xf>
    <xf numFmtId="0" fontId="12" fillId="7" borderId="1" xfId="0" applyFont="1" applyFill="1" applyBorder="1" applyAlignment="1">
      <alignment horizontal="center" vertical="center"/>
    </xf>
    <xf numFmtId="0" fontId="12" fillId="7" borderId="44" xfId="0" applyFont="1" applyFill="1" applyBorder="1" applyAlignment="1">
      <alignment horizontal="center" vertical="center"/>
    </xf>
    <xf numFmtId="0" fontId="12" fillId="7" borderId="10" xfId="0" applyFont="1" applyFill="1" applyBorder="1" applyAlignment="1">
      <alignment horizontal="center" vertical="center"/>
    </xf>
    <xf numFmtId="0" fontId="12" fillId="10" borderId="1" xfId="0" applyFont="1" applyFill="1" applyBorder="1" applyAlignment="1">
      <alignment horizontal="left" vertical="center" shrinkToFit="1"/>
    </xf>
    <xf numFmtId="0" fontId="12" fillId="11" borderId="13" xfId="0" applyFont="1" applyFill="1" applyBorder="1" applyProtection="1">
      <alignment vertical="center"/>
      <protection locked="0"/>
    </xf>
    <xf numFmtId="0" fontId="12" fillId="11" borderId="10" xfId="0" applyFont="1" applyFill="1" applyBorder="1" applyProtection="1">
      <alignment vertical="center"/>
      <protection locked="0"/>
    </xf>
    <xf numFmtId="0" fontId="12" fillId="10" borderId="1" xfId="0" applyFont="1" applyFill="1" applyBorder="1" applyAlignment="1">
      <alignment horizontal="left" vertical="center"/>
    </xf>
    <xf numFmtId="0" fontId="12" fillId="10" borderId="13" xfId="0" applyFont="1" applyFill="1" applyBorder="1" applyAlignment="1">
      <alignment horizontal="left" vertical="center" shrinkToFit="1"/>
    </xf>
    <xf numFmtId="0" fontId="12" fillId="10" borderId="10" xfId="0" applyFont="1" applyFill="1" applyBorder="1" applyAlignment="1">
      <alignment horizontal="left" vertical="center" shrinkToFit="1"/>
    </xf>
    <xf numFmtId="0" fontId="12" fillId="11" borderId="35" xfId="0" applyFont="1" applyFill="1" applyBorder="1" applyAlignment="1" applyProtection="1">
      <alignment horizontal="left" vertical="center"/>
      <protection locked="0"/>
    </xf>
    <xf numFmtId="0" fontId="12" fillId="11" borderId="34" xfId="0" applyFont="1" applyFill="1" applyBorder="1" applyAlignment="1" applyProtection="1">
      <alignment horizontal="left" vertical="center"/>
      <protection locked="0"/>
    </xf>
    <xf numFmtId="0" fontId="12" fillId="11" borderId="33" xfId="0" applyFont="1" applyFill="1" applyBorder="1" applyAlignment="1" applyProtection="1">
      <alignment horizontal="left" vertical="center"/>
      <protection locked="0"/>
    </xf>
    <xf numFmtId="0" fontId="12" fillId="8" borderId="1" xfId="0" applyFont="1" applyFill="1" applyBorder="1" applyAlignment="1" applyProtection="1">
      <alignment horizontal="center" vertical="center" wrapText="1"/>
      <protection locked="0"/>
    </xf>
    <xf numFmtId="0" fontId="12" fillId="9" borderId="0" xfId="0" applyFont="1" applyFill="1" applyAlignment="1">
      <alignment horizontal="left" vertical="center" wrapText="1"/>
    </xf>
    <xf numFmtId="0" fontId="12" fillId="8" borderId="38" xfId="0" applyFont="1" applyFill="1" applyBorder="1" applyAlignment="1" applyProtection="1">
      <alignment horizontal="center" vertical="center"/>
      <protection locked="0"/>
    </xf>
    <xf numFmtId="0" fontId="12" fillId="8" borderId="37" xfId="0" applyFont="1" applyFill="1" applyBorder="1" applyAlignment="1" applyProtection="1">
      <alignment horizontal="center" vertical="center"/>
      <protection locked="0"/>
    </xf>
    <xf numFmtId="0" fontId="12" fillId="8" borderId="36" xfId="0" applyFont="1" applyFill="1" applyBorder="1" applyAlignment="1" applyProtection="1">
      <alignment horizontal="center" vertical="center"/>
      <protection locked="0"/>
    </xf>
    <xf numFmtId="0" fontId="12" fillId="10" borderId="13" xfId="0" applyFont="1" applyFill="1" applyBorder="1" applyAlignment="1">
      <alignment horizontal="left" vertical="center"/>
    </xf>
    <xf numFmtId="0" fontId="12" fillId="0" borderId="0" xfId="0" applyFont="1" applyAlignment="1">
      <alignment horizontal="center" vertical="center"/>
    </xf>
    <xf numFmtId="0" fontId="12" fillId="11" borderId="35" xfId="0" applyFont="1" applyFill="1" applyBorder="1" applyAlignment="1" applyProtection="1">
      <alignment horizontal="center" vertical="center"/>
      <protection locked="0"/>
    </xf>
    <xf numFmtId="0" fontId="12" fillId="11" borderId="34" xfId="0" applyFont="1" applyFill="1" applyBorder="1" applyAlignment="1" applyProtection="1">
      <alignment horizontal="center" vertical="center"/>
      <protection locked="0"/>
    </xf>
    <xf numFmtId="0" fontId="12" fillId="11" borderId="33" xfId="0" applyFont="1" applyFill="1" applyBorder="1" applyAlignment="1" applyProtection="1">
      <alignment horizontal="center" vertical="center"/>
      <protection locked="0"/>
    </xf>
    <xf numFmtId="177" fontId="12" fillId="8" borderId="1" xfId="0" applyNumberFormat="1" applyFont="1" applyFill="1" applyBorder="1" applyAlignment="1" applyProtection="1">
      <alignment horizontal="right" vertical="center"/>
      <protection locked="0"/>
    </xf>
    <xf numFmtId="177" fontId="12" fillId="8" borderId="1" xfId="0" applyNumberFormat="1" applyFont="1" applyFill="1" applyBorder="1" applyAlignment="1" applyProtection="1">
      <alignment horizontal="right" vertical="center" wrapText="1"/>
      <protection locked="0"/>
    </xf>
    <xf numFmtId="176" fontId="12" fillId="8" borderId="1" xfId="0" applyNumberFormat="1" applyFont="1" applyFill="1" applyBorder="1" applyAlignment="1" applyProtection="1">
      <alignment horizontal="right" vertical="center"/>
      <protection locked="0"/>
    </xf>
    <xf numFmtId="0" fontId="12" fillId="0" borderId="0" xfId="0" applyFont="1" applyAlignment="1">
      <alignment horizontal="left" vertical="center" shrinkToFit="1"/>
    </xf>
    <xf numFmtId="176" fontId="12" fillId="8" borderId="1" xfId="0" applyNumberFormat="1" applyFont="1" applyFill="1" applyBorder="1" applyAlignment="1" applyProtection="1">
      <alignment horizontal="right" vertical="center" wrapText="1"/>
      <protection locked="0"/>
    </xf>
    <xf numFmtId="0" fontId="12" fillId="8" borderId="35" xfId="0" applyFont="1" applyFill="1" applyBorder="1" applyAlignment="1" applyProtection="1">
      <alignment horizontal="center" vertical="center" wrapText="1"/>
      <protection locked="0"/>
    </xf>
    <xf numFmtId="0" fontId="12" fillId="8" borderId="34" xfId="0" applyFont="1" applyFill="1" applyBorder="1" applyAlignment="1" applyProtection="1">
      <alignment horizontal="center" vertical="center" wrapText="1"/>
      <protection locked="0"/>
    </xf>
    <xf numFmtId="0" fontId="12" fillId="8" borderId="33" xfId="0" applyFont="1" applyFill="1" applyBorder="1" applyAlignment="1" applyProtection="1">
      <alignment horizontal="center" vertical="center" wrapText="1"/>
      <protection locked="0"/>
    </xf>
    <xf numFmtId="0" fontId="14" fillId="0" borderId="0" xfId="0" applyFont="1" applyAlignment="1">
      <alignment horizontal="left" vertical="center" wrapText="1"/>
    </xf>
    <xf numFmtId="0" fontId="3" fillId="0" borderId="17" xfId="0" applyFont="1" applyBorder="1" applyAlignment="1">
      <alignment horizontal="left" vertical="center"/>
    </xf>
    <xf numFmtId="0" fontId="3" fillId="0" borderId="0" xfId="0" applyFont="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drawings/drawing1.xml><?xml version="1.0" encoding="utf-8"?>
<xdr:wsDr xmlns:xdr="http://schemas.openxmlformats.org/drawingml/2006/spreadsheetDrawing" xmlns:a="http://schemas.openxmlformats.org/drawingml/2006/main">
  <xdr:twoCellAnchor>
    <xdr:from>
      <xdr:col>0</xdr:col>
      <xdr:colOff>180975</xdr:colOff>
      <xdr:row>69</xdr:row>
      <xdr:rowOff>200025</xdr:rowOff>
    </xdr:from>
    <xdr:to>
      <xdr:col>12</xdr:col>
      <xdr:colOff>47626</xdr:colOff>
      <xdr:row>70</xdr:row>
      <xdr:rowOff>895350</xdr:rowOff>
    </xdr:to>
    <xdr:sp macro="" textlink="">
      <xdr:nvSpPr>
        <xdr:cNvPr id="5" name="吹き出し: 四角形 4">
          <a:extLst>
            <a:ext uri="{FF2B5EF4-FFF2-40B4-BE49-F238E27FC236}">
              <a16:creationId xmlns:a16="http://schemas.microsoft.com/office/drawing/2014/main" id="{976C912F-C22A-4403-9CAE-EEEE4D7548AF}"/>
            </a:ext>
          </a:extLst>
        </xdr:cNvPr>
        <xdr:cNvSpPr/>
      </xdr:nvSpPr>
      <xdr:spPr>
        <a:xfrm>
          <a:off x="180975" y="21155025"/>
          <a:ext cx="6038851" cy="276225"/>
        </a:xfrm>
        <a:prstGeom prst="wedgeRectCallout">
          <a:avLst>
            <a:gd name="adj1" fmla="val -49733"/>
            <a:gd name="adj2" fmla="val 298066"/>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rgbClr val="FF0000"/>
              </a:solidFill>
            </a:rPr>
            <a:t>※</a:t>
          </a:r>
          <a:r>
            <a:rPr kumimoji="1" lang="ja-JP" altLang="en-US" sz="900">
              <a:solidFill>
                <a:srgbClr val="FF0000"/>
              </a:solidFill>
            </a:rPr>
            <a:t>項目ごとに、ＡかＢかＣのグループの中から、主に該当するグループ</a:t>
          </a:r>
          <a:r>
            <a:rPr kumimoji="1" lang="en-US" altLang="ja-JP" sz="900">
              <a:solidFill>
                <a:srgbClr val="FF0000"/>
              </a:solidFill>
            </a:rPr>
            <a:t>1</a:t>
          </a:r>
          <a:r>
            <a:rPr kumimoji="1" lang="ja-JP" altLang="en-US" sz="900">
              <a:solidFill>
                <a:srgbClr val="FF0000"/>
              </a:solidFill>
            </a:rPr>
            <a:t>つを選択し、その中で夫々該当する内容にチェック回答（プルダウン）し、それ以外のグループのチェックは行わない</a:t>
          </a:r>
          <a:endParaRPr kumimoji="1" lang="en-US" altLang="ja-JP" sz="90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rgbClr val="FF0000"/>
              </a:solidFill>
            </a:rPr>
            <a:t>　例）健康管理は主にＢグループである場合、そのＢの中から該当するものをチェックし、ＡとＣの内容はチェックしない</a:t>
          </a:r>
        </a:p>
      </xdr:txBody>
    </xdr:sp>
    <xdr:clientData/>
  </xdr:twoCellAnchor>
  <xdr:twoCellAnchor>
    <xdr:from>
      <xdr:col>6</xdr:col>
      <xdr:colOff>133350</xdr:colOff>
      <xdr:row>95</xdr:row>
      <xdr:rowOff>133350</xdr:rowOff>
    </xdr:from>
    <xdr:to>
      <xdr:col>10</xdr:col>
      <xdr:colOff>352425</xdr:colOff>
      <xdr:row>98</xdr:row>
      <xdr:rowOff>38100</xdr:rowOff>
    </xdr:to>
    <xdr:cxnSp macro="">
      <xdr:nvCxnSpPr>
        <xdr:cNvPr id="6" name="コネクタ: カギ線 5">
          <a:extLst>
            <a:ext uri="{FF2B5EF4-FFF2-40B4-BE49-F238E27FC236}">
              <a16:creationId xmlns:a16="http://schemas.microsoft.com/office/drawing/2014/main" id="{989FCEE8-9D3E-457F-9221-B76B3557936F}"/>
            </a:ext>
          </a:extLst>
        </xdr:cNvPr>
        <xdr:cNvCxnSpPr/>
      </xdr:nvCxnSpPr>
      <xdr:spPr>
        <a:xfrm>
          <a:off x="4248150" y="27993975"/>
          <a:ext cx="1590675" cy="619125"/>
        </a:xfrm>
        <a:prstGeom prst="bentConnector3">
          <a:avLst>
            <a:gd name="adj1" fmla="val 898"/>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314325</xdr:colOff>
      <xdr:row>97</xdr:row>
      <xdr:rowOff>114300</xdr:rowOff>
    </xdr:from>
    <xdr:to>
      <xdr:col>10</xdr:col>
      <xdr:colOff>38100</xdr:colOff>
      <xdr:row>98</xdr:row>
      <xdr:rowOff>200025</xdr:rowOff>
    </xdr:to>
    <xdr:sp macro="" textlink="">
      <xdr:nvSpPr>
        <xdr:cNvPr id="7" name="テキスト ボックス 6">
          <a:extLst>
            <a:ext uri="{FF2B5EF4-FFF2-40B4-BE49-F238E27FC236}">
              <a16:creationId xmlns:a16="http://schemas.microsoft.com/office/drawing/2014/main" id="{1602040A-8515-4993-B0E3-5F716D167003}"/>
            </a:ext>
          </a:extLst>
        </xdr:cNvPr>
        <xdr:cNvSpPr txBox="1"/>
      </xdr:nvSpPr>
      <xdr:spPr>
        <a:xfrm>
          <a:off x="4429125" y="28451175"/>
          <a:ext cx="1095375"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はいの場合</a:t>
          </a:r>
        </a:p>
      </xdr:txBody>
    </xdr:sp>
    <xdr:clientData/>
  </xdr:twoCellAnchor>
  <xdr:twoCellAnchor>
    <xdr:from>
      <xdr:col>14</xdr:col>
      <xdr:colOff>178798</xdr:colOff>
      <xdr:row>92</xdr:row>
      <xdr:rowOff>215809</xdr:rowOff>
    </xdr:from>
    <xdr:to>
      <xdr:col>16</xdr:col>
      <xdr:colOff>492580</xdr:colOff>
      <xdr:row>94</xdr:row>
      <xdr:rowOff>72934</xdr:rowOff>
    </xdr:to>
    <xdr:sp macro="" textlink="">
      <xdr:nvSpPr>
        <xdr:cNvPr id="9" name="テキスト ボックス 8">
          <a:extLst>
            <a:ext uri="{FF2B5EF4-FFF2-40B4-BE49-F238E27FC236}">
              <a16:creationId xmlns:a16="http://schemas.microsoft.com/office/drawing/2014/main" id="{7DE5295E-0545-45A7-8A9B-5962CF454D43}"/>
            </a:ext>
          </a:extLst>
        </xdr:cNvPr>
        <xdr:cNvSpPr txBox="1"/>
      </xdr:nvSpPr>
      <xdr:spPr>
        <a:xfrm>
          <a:off x="7410178" y="27411589"/>
          <a:ext cx="1654902"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いいえの場合</a:t>
          </a:r>
        </a:p>
      </xdr:txBody>
    </xdr:sp>
    <xdr:clientData/>
  </xdr:twoCellAnchor>
  <xdr:twoCellAnchor>
    <xdr:from>
      <xdr:col>14</xdr:col>
      <xdr:colOff>419100</xdr:colOff>
      <xdr:row>18</xdr:row>
      <xdr:rowOff>66674</xdr:rowOff>
    </xdr:from>
    <xdr:to>
      <xdr:col>15</xdr:col>
      <xdr:colOff>333375</xdr:colOff>
      <xdr:row>27</xdr:row>
      <xdr:rowOff>133349</xdr:rowOff>
    </xdr:to>
    <xdr:sp macro="" textlink="">
      <xdr:nvSpPr>
        <xdr:cNvPr id="10" name="右中かっこ 9">
          <a:extLst>
            <a:ext uri="{FF2B5EF4-FFF2-40B4-BE49-F238E27FC236}">
              <a16:creationId xmlns:a16="http://schemas.microsoft.com/office/drawing/2014/main" id="{CA2F931F-4ABD-466F-8F74-292A9270480B}"/>
            </a:ext>
          </a:extLst>
        </xdr:cNvPr>
        <xdr:cNvSpPr/>
      </xdr:nvSpPr>
      <xdr:spPr>
        <a:xfrm>
          <a:off x="7277100" y="7686674"/>
          <a:ext cx="600075" cy="2209800"/>
        </a:xfrm>
        <a:prstGeom prst="rightBrace">
          <a:avLst>
            <a:gd name="adj1" fmla="val 8333"/>
            <a:gd name="adj2" fmla="val 42611"/>
          </a:avLst>
        </a:prstGeom>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twoCellAnchor>
    <xdr:from>
      <xdr:col>0</xdr:col>
      <xdr:colOff>133349</xdr:colOff>
      <xdr:row>70</xdr:row>
      <xdr:rowOff>942976</xdr:rowOff>
    </xdr:from>
    <xdr:to>
      <xdr:col>2</xdr:col>
      <xdr:colOff>276224</xdr:colOff>
      <xdr:row>90</xdr:row>
      <xdr:rowOff>104775</xdr:rowOff>
    </xdr:to>
    <xdr:sp macro="" textlink="">
      <xdr:nvSpPr>
        <xdr:cNvPr id="11" name="左中かっこ 10">
          <a:extLst>
            <a:ext uri="{FF2B5EF4-FFF2-40B4-BE49-F238E27FC236}">
              <a16:creationId xmlns:a16="http://schemas.microsoft.com/office/drawing/2014/main" id="{A5DC3B97-C658-4BF4-A936-76879C461654}"/>
            </a:ext>
          </a:extLst>
        </xdr:cNvPr>
        <xdr:cNvSpPr/>
      </xdr:nvSpPr>
      <xdr:spPr>
        <a:xfrm>
          <a:off x="133349" y="21431251"/>
          <a:ext cx="1514475" cy="4629149"/>
        </a:xfrm>
        <a:prstGeom prst="leftBrace">
          <a:avLst>
            <a:gd name="adj1" fmla="val 8333"/>
            <a:gd name="adj2" fmla="val 48830"/>
          </a:avLst>
        </a:prstGeom>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twoCellAnchor>
    <xdr:from>
      <xdr:col>9</xdr:col>
      <xdr:colOff>7620</xdr:colOff>
      <xdr:row>94</xdr:row>
      <xdr:rowOff>126274</xdr:rowOff>
    </xdr:from>
    <xdr:to>
      <xdr:col>19</xdr:col>
      <xdr:colOff>621574</xdr:colOff>
      <xdr:row>94</xdr:row>
      <xdr:rowOff>126274</xdr:rowOff>
    </xdr:to>
    <xdr:cxnSp macro="">
      <xdr:nvCxnSpPr>
        <xdr:cNvPr id="18" name="直線矢印コネクタ 17">
          <a:extLst>
            <a:ext uri="{FF2B5EF4-FFF2-40B4-BE49-F238E27FC236}">
              <a16:creationId xmlns:a16="http://schemas.microsoft.com/office/drawing/2014/main" id="{C8B0FDD7-5CFA-360D-EA8A-4EEE0372A66A}"/>
            </a:ext>
          </a:extLst>
        </xdr:cNvPr>
        <xdr:cNvCxnSpPr/>
      </xdr:nvCxnSpPr>
      <xdr:spPr>
        <a:xfrm>
          <a:off x="5166360" y="27779254"/>
          <a:ext cx="6039394"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180975</xdr:colOff>
      <xdr:row>67</xdr:row>
      <xdr:rowOff>200025</xdr:rowOff>
    </xdr:from>
    <xdr:to>
      <xdr:col>12</xdr:col>
      <xdr:colOff>47626</xdr:colOff>
      <xdr:row>68</xdr:row>
      <xdr:rowOff>895350</xdr:rowOff>
    </xdr:to>
    <xdr:sp macro="" textlink="">
      <xdr:nvSpPr>
        <xdr:cNvPr id="2" name="吹き出し: 四角形 1">
          <a:extLst>
            <a:ext uri="{FF2B5EF4-FFF2-40B4-BE49-F238E27FC236}">
              <a16:creationId xmlns:a16="http://schemas.microsoft.com/office/drawing/2014/main" id="{9E8BB853-1651-466F-AD49-8B35D10FF709}"/>
            </a:ext>
          </a:extLst>
        </xdr:cNvPr>
        <xdr:cNvSpPr/>
      </xdr:nvSpPr>
      <xdr:spPr>
        <a:xfrm>
          <a:off x="180975" y="16400145"/>
          <a:ext cx="6214111" cy="923925"/>
        </a:xfrm>
        <a:prstGeom prst="wedgeRectCallout">
          <a:avLst>
            <a:gd name="adj1" fmla="val -49733"/>
            <a:gd name="adj2" fmla="val 298066"/>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rgbClr val="FF0000"/>
              </a:solidFill>
            </a:rPr>
            <a:t>※</a:t>
          </a:r>
          <a:r>
            <a:rPr kumimoji="1" lang="ja-JP" altLang="en-US" sz="900">
              <a:solidFill>
                <a:srgbClr val="FF0000"/>
              </a:solidFill>
            </a:rPr>
            <a:t>項目ごとに、ＡかＢかＣのグループの中から、主に該当するグループ</a:t>
          </a:r>
          <a:r>
            <a:rPr kumimoji="1" lang="en-US" altLang="ja-JP" sz="900">
              <a:solidFill>
                <a:srgbClr val="FF0000"/>
              </a:solidFill>
            </a:rPr>
            <a:t>1</a:t>
          </a:r>
          <a:r>
            <a:rPr kumimoji="1" lang="ja-JP" altLang="en-US" sz="900">
              <a:solidFill>
                <a:srgbClr val="FF0000"/>
              </a:solidFill>
            </a:rPr>
            <a:t>つを選択し、その中で夫々該当する内容にチェック回答（プルダウン）し、それ以外のグループのチェックは行わない</a:t>
          </a:r>
          <a:endParaRPr kumimoji="1" lang="en-US" altLang="ja-JP" sz="90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rgbClr val="FF0000"/>
              </a:solidFill>
            </a:rPr>
            <a:t>　例）健康管理は主にＢグループである場合、そのＢの中から該当するものをチェックし、ＡとＣの内容はチェックしない</a:t>
          </a:r>
        </a:p>
      </xdr:txBody>
    </xdr:sp>
    <xdr:clientData/>
  </xdr:twoCellAnchor>
  <xdr:twoCellAnchor>
    <xdr:from>
      <xdr:col>6</xdr:col>
      <xdr:colOff>133350</xdr:colOff>
      <xdr:row>96</xdr:row>
      <xdr:rowOff>133350</xdr:rowOff>
    </xdr:from>
    <xdr:to>
      <xdr:col>10</xdr:col>
      <xdr:colOff>352425</xdr:colOff>
      <xdr:row>99</xdr:row>
      <xdr:rowOff>38100</xdr:rowOff>
    </xdr:to>
    <xdr:cxnSp macro="">
      <xdr:nvCxnSpPr>
        <xdr:cNvPr id="3" name="コネクタ: カギ線 2">
          <a:extLst>
            <a:ext uri="{FF2B5EF4-FFF2-40B4-BE49-F238E27FC236}">
              <a16:creationId xmlns:a16="http://schemas.microsoft.com/office/drawing/2014/main" id="{0D74B35D-7B48-43B4-B575-EBA95F53015F}"/>
            </a:ext>
          </a:extLst>
        </xdr:cNvPr>
        <xdr:cNvCxnSpPr/>
      </xdr:nvCxnSpPr>
      <xdr:spPr>
        <a:xfrm>
          <a:off x="3181350" y="23999190"/>
          <a:ext cx="2604135" cy="590550"/>
        </a:xfrm>
        <a:prstGeom prst="bentConnector3">
          <a:avLst>
            <a:gd name="adj1" fmla="val 898"/>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314325</xdr:colOff>
      <xdr:row>98</xdr:row>
      <xdr:rowOff>114300</xdr:rowOff>
    </xdr:from>
    <xdr:to>
      <xdr:col>10</xdr:col>
      <xdr:colOff>38100</xdr:colOff>
      <xdr:row>99</xdr:row>
      <xdr:rowOff>200025</xdr:rowOff>
    </xdr:to>
    <xdr:sp macro="" textlink="">
      <xdr:nvSpPr>
        <xdr:cNvPr id="4" name="テキスト ボックス 3">
          <a:extLst>
            <a:ext uri="{FF2B5EF4-FFF2-40B4-BE49-F238E27FC236}">
              <a16:creationId xmlns:a16="http://schemas.microsoft.com/office/drawing/2014/main" id="{BA3C2EC8-B9A5-4B88-AEFD-0EE37A239B3E}"/>
            </a:ext>
          </a:extLst>
        </xdr:cNvPr>
        <xdr:cNvSpPr txBox="1"/>
      </xdr:nvSpPr>
      <xdr:spPr>
        <a:xfrm>
          <a:off x="3362325" y="24437340"/>
          <a:ext cx="210883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はいの場合</a:t>
          </a:r>
        </a:p>
      </xdr:txBody>
    </xdr:sp>
    <xdr:clientData/>
  </xdr:twoCellAnchor>
  <xdr:twoCellAnchor>
    <xdr:from>
      <xdr:col>14</xdr:col>
      <xdr:colOff>178798</xdr:colOff>
      <xdr:row>93</xdr:row>
      <xdr:rowOff>215809</xdr:rowOff>
    </xdr:from>
    <xdr:to>
      <xdr:col>16</xdr:col>
      <xdr:colOff>492580</xdr:colOff>
      <xdr:row>95</xdr:row>
      <xdr:rowOff>72934</xdr:rowOff>
    </xdr:to>
    <xdr:sp macro="" textlink="">
      <xdr:nvSpPr>
        <xdr:cNvPr id="5" name="テキスト ボックス 4">
          <a:extLst>
            <a:ext uri="{FF2B5EF4-FFF2-40B4-BE49-F238E27FC236}">
              <a16:creationId xmlns:a16="http://schemas.microsoft.com/office/drawing/2014/main" id="{C343B291-FB6E-4C3B-9AEC-D7D12A404223}"/>
            </a:ext>
          </a:extLst>
        </xdr:cNvPr>
        <xdr:cNvSpPr txBox="1"/>
      </xdr:nvSpPr>
      <xdr:spPr>
        <a:xfrm>
          <a:off x="7440658" y="23395849"/>
          <a:ext cx="1654902"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いいえの場合</a:t>
          </a:r>
        </a:p>
      </xdr:txBody>
    </xdr:sp>
    <xdr:clientData/>
  </xdr:twoCellAnchor>
  <xdr:twoCellAnchor>
    <xdr:from>
      <xdr:col>14</xdr:col>
      <xdr:colOff>419100</xdr:colOff>
      <xdr:row>18</xdr:row>
      <xdr:rowOff>66674</xdr:rowOff>
    </xdr:from>
    <xdr:to>
      <xdr:col>15</xdr:col>
      <xdr:colOff>333375</xdr:colOff>
      <xdr:row>27</xdr:row>
      <xdr:rowOff>0</xdr:rowOff>
    </xdr:to>
    <xdr:sp macro="" textlink="">
      <xdr:nvSpPr>
        <xdr:cNvPr id="6" name="右中かっこ 5">
          <a:extLst>
            <a:ext uri="{FF2B5EF4-FFF2-40B4-BE49-F238E27FC236}">
              <a16:creationId xmlns:a16="http://schemas.microsoft.com/office/drawing/2014/main" id="{40B95568-096E-45D9-B762-A65C968DB097}"/>
            </a:ext>
          </a:extLst>
        </xdr:cNvPr>
        <xdr:cNvSpPr/>
      </xdr:nvSpPr>
      <xdr:spPr>
        <a:xfrm>
          <a:off x="7680960" y="4867274"/>
          <a:ext cx="584835" cy="1998346"/>
        </a:xfrm>
        <a:prstGeom prst="rightBrace">
          <a:avLst>
            <a:gd name="adj1" fmla="val 8333"/>
            <a:gd name="adj2" fmla="val 42611"/>
          </a:avLst>
        </a:prstGeom>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twoCellAnchor>
    <xdr:from>
      <xdr:col>0</xdr:col>
      <xdr:colOff>133349</xdr:colOff>
      <xdr:row>68</xdr:row>
      <xdr:rowOff>942976</xdr:rowOff>
    </xdr:from>
    <xdr:to>
      <xdr:col>2</xdr:col>
      <xdr:colOff>276224</xdr:colOff>
      <xdr:row>91</xdr:row>
      <xdr:rowOff>104775</xdr:rowOff>
    </xdr:to>
    <xdr:sp macro="" textlink="">
      <xdr:nvSpPr>
        <xdr:cNvPr id="7" name="左中かっこ 6">
          <a:extLst>
            <a:ext uri="{FF2B5EF4-FFF2-40B4-BE49-F238E27FC236}">
              <a16:creationId xmlns:a16="http://schemas.microsoft.com/office/drawing/2014/main" id="{0D824265-83FC-4316-9C18-9337ADA40CF8}"/>
            </a:ext>
          </a:extLst>
        </xdr:cNvPr>
        <xdr:cNvSpPr/>
      </xdr:nvSpPr>
      <xdr:spPr>
        <a:xfrm>
          <a:off x="133349" y="17371696"/>
          <a:ext cx="691515" cy="5250179"/>
        </a:xfrm>
        <a:prstGeom prst="leftBrace">
          <a:avLst>
            <a:gd name="adj1" fmla="val 8333"/>
            <a:gd name="adj2" fmla="val 48830"/>
          </a:avLst>
        </a:prstGeom>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twoCellAnchor>
    <xdr:from>
      <xdr:col>9</xdr:col>
      <xdr:colOff>7620</xdr:colOff>
      <xdr:row>95</xdr:row>
      <xdr:rowOff>126274</xdr:rowOff>
    </xdr:from>
    <xdr:to>
      <xdr:col>19</xdr:col>
      <xdr:colOff>621574</xdr:colOff>
      <xdr:row>95</xdr:row>
      <xdr:rowOff>126274</xdr:rowOff>
    </xdr:to>
    <xdr:cxnSp macro="">
      <xdr:nvCxnSpPr>
        <xdr:cNvPr id="8" name="直線矢印コネクタ 7">
          <a:extLst>
            <a:ext uri="{FF2B5EF4-FFF2-40B4-BE49-F238E27FC236}">
              <a16:creationId xmlns:a16="http://schemas.microsoft.com/office/drawing/2014/main" id="{146590D0-010A-475E-BAB7-8D4A607EDD6B}"/>
            </a:ext>
          </a:extLst>
        </xdr:cNvPr>
        <xdr:cNvCxnSpPr/>
      </xdr:nvCxnSpPr>
      <xdr:spPr>
        <a:xfrm>
          <a:off x="5196840" y="23763514"/>
          <a:ext cx="6039394"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jiritsu-research.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jiritsu-research.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D58B4-7B31-415C-B143-11433385A8FF}">
  <sheetPr codeName="Sheet2">
    <tabColor rgb="FFFFFF00"/>
  </sheetPr>
  <dimension ref="A1:Q33"/>
  <sheetViews>
    <sheetView tabSelected="1" zoomScaleNormal="100" workbookViewId="0">
      <selection sqref="A1:I1"/>
    </sheetView>
  </sheetViews>
  <sheetFormatPr defaultRowHeight="18"/>
  <cols>
    <col min="1" max="1" width="2.296875" customWidth="1"/>
    <col min="2" max="9" width="11.09765625" customWidth="1"/>
    <col min="15" max="15" width="6.19921875" customWidth="1"/>
  </cols>
  <sheetData>
    <row r="1" spans="1:17" ht="36.450000000000003" customHeight="1">
      <c r="A1" s="167" t="s">
        <v>687</v>
      </c>
      <c r="B1" s="167"/>
      <c r="C1" s="167"/>
      <c r="D1" s="167"/>
      <c r="E1" s="167"/>
      <c r="F1" s="167"/>
      <c r="G1" s="167"/>
      <c r="H1" s="167"/>
      <c r="I1" s="167"/>
      <c r="J1" s="8"/>
      <c r="K1" s="8"/>
      <c r="L1" s="8"/>
      <c r="M1" s="8"/>
    </row>
    <row r="2" spans="1:17" ht="45.45" customHeight="1">
      <c r="A2" s="165" t="s">
        <v>357</v>
      </c>
      <c r="B2" s="165"/>
      <c r="C2" s="165"/>
      <c r="D2" s="165"/>
      <c r="E2" s="165"/>
      <c r="F2" s="165"/>
      <c r="G2" s="165"/>
      <c r="H2" s="165"/>
      <c r="I2" s="165"/>
      <c r="J2" s="17"/>
      <c r="K2" s="17"/>
      <c r="L2" s="17"/>
      <c r="M2" s="17"/>
      <c r="N2" s="17"/>
      <c r="O2" s="17"/>
    </row>
    <row r="3" spans="1:17" ht="130.80000000000001" customHeight="1">
      <c r="A3" s="168" t="s">
        <v>736</v>
      </c>
      <c r="B3" s="169"/>
      <c r="C3" s="169"/>
      <c r="D3" s="169"/>
      <c r="E3" s="169"/>
      <c r="F3" s="169"/>
      <c r="G3" s="169"/>
      <c r="H3" s="169"/>
      <c r="I3" s="170"/>
      <c r="J3" s="17"/>
      <c r="K3" s="17"/>
      <c r="L3" s="17"/>
      <c r="M3" s="17"/>
      <c r="N3" s="17"/>
      <c r="O3" s="14"/>
      <c r="Q3" s="16"/>
    </row>
    <row r="4" spans="1:17" ht="3.45" customHeight="1">
      <c r="A4" s="144"/>
      <c r="B4" s="144"/>
      <c r="C4" s="144"/>
      <c r="D4" s="144"/>
      <c r="E4" s="144"/>
      <c r="F4" s="144"/>
      <c r="G4" s="144"/>
      <c r="H4" s="144"/>
      <c r="I4" s="144"/>
    </row>
    <row r="5" spans="1:17">
      <c r="A5" s="171" t="s">
        <v>665</v>
      </c>
      <c r="B5" s="171"/>
      <c r="C5" s="171"/>
      <c r="D5" s="171"/>
      <c r="E5" s="171"/>
      <c r="F5" s="171"/>
      <c r="G5" s="171"/>
      <c r="H5" s="171"/>
      <c r="I5" s="171"/>
    </row>
    <row r="6" spans="1:17" ht="128.4" customHeight="1">
      <c r="A6" s="144"/>
      <c r="B6" s="164" t="s">
        <v>666</v>
      </c>
      <c r="C6" s="164"/>
      <c r="D6" s="164"/>
      <c r="E6" s="164"/>
      <c r="F6" s="164"/>
      <c r="G6" s="164"/>
      <c r="H6" s="164"/>
      <c r="I6" s="164"/>
      <c r="J6" s="17"/>
      <c r="K6" s="17"/>
      <c r="L6" s="17"/>
      <c r="M6" s="17"/>
      <c r="N6" s="17"/>
    </row>
    <row r="7" spans="1:17" ht="4.05" customHeight="1">
      <c r="A7" s="144"/>
      <c r="B7" s="145"/>
      <c r="C7" s="145"/>
      <c r="D7" s="145"/>
      <c r="E7" s="145"/>
      <c r="F7" s="145"/>
      <c r="G7" s="145"/>
      <c r="H7" s="145"/>
      <c r="I7" s="145"/>
      <c r="J7" s="17"/>
      <c r="K7" s="17"/>
      <c r="L7" s="17"/>
      <c r="M7" s="17"/>
      <c r="N7" s="17"/>
    </row>
    <row r="8" spans="1:17">
      <c r="A8" s="147" t="s">
        <v>356</v>
      </c>
      <c r="B8" s="144"/>
      <c r="C8" s="144"/>
      <c r="D8" s="144"/>
      <c r="E8" s="144"/>
      <c r="F8" s="144"/>
      <c r="G8" s="144"/>
      <c r="H8" s="144"/>
      <c r="I8" s="144"/>
    </row>
    <row r="9" spans="1:17">
      <c r="A9" s="144"/>
      <c r="B9" s="148" t="s">
        <v>728</v>
      </c>
      <c r="C9" s="144"/>
      <c r="D9" s="144"/>
      <c r="E9" s="144"/>
      <c r="F9" s="144"/>
      <c r="G9" s="144"/>
      <c r="H9" s="144"/>
      <c r="I9" s="144"/>
    </row>
    <row r="10" spans="1:17" ht="3" customHeight="1">
      <c r="A10" s="144"/>
      <c r="B10" s="144"/>
      <c r="C10" s="144"/>
      <c r="D10" s="144"/>
      <c r="E10" s="144"/>
      <c r="F10" s="144"/>
      <c r="G10" s="144"/>
      <c r="H10" s="144"/>
      <c r="I10" s="144"/>
    </row>
    <row r="11" spans="1:17">
      <c r="A11" s="147" t="s">
        <v>358</v>
      </c>
      <c r="B11" s="144"/>
      <c r="C11" s="144"/>
      <c r="D11" s="144"/>
      <c r="E11" s="144"/>
      <c r="F11" s="144"/>
      <c r="G11" s="144"/>
      <c r="H11" s="144"/>
      <c r="I11" s="144"/>
    </row>
    <row r="12" spans="1:17">
      <c r="A12" s="144"/>
      <c r="B12" s="148" t="s">
        <v>668</v>
      </c>
      <c r="C12" s="148"/>
      <c r="D12" s="148"/>
      <c r="E12" s="148"/>
      <c r="F12" s="148"/>
      <c r="G12" s="144"/>
      <c r="H12" s="144"/>
      <c r="I12" s="144"/>
    </row>
    <row r="13" spans="1:17">
      <c r="A13" s="144"/>
      <c r="B13" s="148" t="s">
        <v>688</v>
      </c>
      <c r="C13" s="148"/>
      <c r="D13" s="148"/>
      <c r="E13" s="148"/>
      <c r="F13" s="148"/>
      <c r="G13" s="144"/>
      <c r="H13" s="144"/>
      <c r="I13" s="144"/>
    </row>
    <row r="14" spans="1:17">
      <c r="A14" s="144"/>
      <c r="B14" s="148" t="s">
        <v>689</v>
      </c>
      <c r="C14" s="148"/>
      <c r="D14" s="148" t="s">
        <v>661</v>
      </c>
      <c r="F14" s="148"/>
      <c r="G14" s="144"/>
      <c r="H14" s="144"/>
      <c r="I14" s="144"/>
    </row>
    <row r="15" spans="1:17">
      <c r="A15" s="144"/>
      <c r="B15" s="148" t="s">
        <v>694</v>
      </c>
      <c r="C15" s="148"/>
      <c r="D15" s="148" t="s">
        <v>662</v>
      </c>
      <c r="F15" s="148"/>
      <c r="G15" s="144"/>
      <c r="H15" s="144"/>
      <c r="I15" s="144"/>
    </row>
    <row r="16" spans="1:17">
      <c r="A16" s="144"/>
      <c r="B16" s="148" t="s">
        <v>695</v>
      </c>
      <c r="C16" s="148"/>
      <c r="D16" s="148" t="s">
        <v>663</v>
      </c>
      <c r="F16" s="148"/>
      <c r="G16" s="144"/>
      <c r="H16" s="144"/>
      <c r="I16" s="144"/>
    </row>
    <row r="17" spans="1:9">
      <c r="A17" s="144"/>
      <c r="B17" s="148" t="s">
        <v>690</v>
      </c>
      <c r="C17" s="148"/>
      <c r="D17" s="148" t="s">
        <v>664</v>
      </c>
      <c r="F17" s="148"/>
      <c r="G17" s="144"/>
      <c r="H17" s="144"/>
      <c r="I17" s="144"/>
    </row>
    <row r="18" spans="1:9">
      <c r="A18" s="144"/>
      <c r="B18" s="148" t="s">
        <v>691</v>
      </c>
      <c r="C18" s="148"/>
      <c r="D18" s="148" t="s">
        <v>664</v>
      </c>
      <c r="F18" s="148"/>
      <c r="G18" s="144"/>
      <c r="H18" s="144"/>
      <c r="I18" s="144"/>
    </row>
    <row r="19" spans="1:9">
      <c r="A19" s="144"/>
      <c r="B19" s="148" t="s">
        <v>692</v>
      </c>
      <c r="C19" s="149"/>
      <c r="D19" s="148" t="s">
        <v>672</v>
      </c>
      <c r="F19" s="149"/>
      <c r="G19" s="146"/>
      <c r="H19" s="146"/>
      <c r="I19" s="146"/>
    </row>
    <row r="20" spans="1:9">
      <c r="A20" s="144"/>
      <c r="B20" s="148" t="s">
        <v>438</v>
      </c>
      <c r="C20" s="148"/>
      <c r="D20" s="148" t="s">
        <v>673</v>
      </c>
      <c r="F20" s="148"/>
      <c r="G20" s="144"/>
      <c r="H20" s="144"/>
      <c r="I20" s="144"/>
    </row>
    <row r="21" spans="1:9">
      <c r="A21" s="144"/>
      <c r="B21" s="148" t="s">
        <v>697</v>
      </c>
      <c r="C21" s="148"/>
      <c r="D21" s="148" t="s">
        <v>669</v>
      </c>
      <c r="F21" s="148"/>
      <c r="G21" s="144"/>
      <c r="H21" s="144"/>
      <c r="I21" s="144"/>
    </row>
    <row r="22" spans="1:9">
      <c r="A22" s="144"/>
      <c r="B22" s="148"/>
      <c r="C22" s="148"/>
      <c r="D22" s="148" t="s">
        <v>693</v>
      </c>
      <c r="F22" s="148"/>
      <c r="G22" s="144"/>
      <c r="H22" s="144"/>
      <c r="I22" s="144"/>
    </row>
    <row r="23" spans="1:9" ht="7.95" customHeight="1">
      <c r="A23" s="144"/>
      <c r="B23" s="148"/>
      <c r="C23" s="148"/>
      <c r="D23" s="148"/>
      <c r="E23" s="148"/>
      <c r="F23" s="148"/>
      <c r="G23" s="144"/>
      <c r="H23" s="144"/>
      <c r="I23" s="144"/>
    </row>
    <row r="24" spans="1:9">
      <c r="A24" s="147" t="s">
        <v>667</v>
      </c>
      <c r="B24" s="144"/>
      <c r="C24" s="144"/>
      <c r="D24" s="144"/>
      <c r="E24" s="144"/>
      <c r="F24" s="144"/>
      <c r="G24" s="144"/>
      <c r="H24" s="144"/>
      <c r="I24" s="144"/>
    </row>
    <row r="25" spans="1:9" ht="91.95" customHeight="1">
      <c r="A25" s="144"/>
      <c r="B25" s="163" t="s">
        <v>696</v>
      </c>
      <c r="C25" s="164"/>
      <c r="D25" s="164"/>
      <c r="E25" s="164"/>
      <c r="F25" s="164"/>
      <c r="G25" s="164"/>
      <c r="H25" s="164"/>
      <c r="I25" s="164"/>
    </row>
    <row r="26" spans="1:9" ht="20.55" customHeight="1">
      <c r="A26" s="144"/>
      <c r="B26" s="165" t="s">
        <v>2183</v>
      </c>
      <c r="C26" s="166"/>
      <c r="D26" s="166"/>
      <c r="E26" s="166"/>
      <c r="F26" s="166"/>
      <c r="G26" s="166"/>
      <c r="H26" s="166"/>
      <c r="I26" s="166"/>
    </row>
    <row r="27" spans="1:9" ht="14.55" customHeight="1">
      <c r="A27" s="144"/>
      <c r="B27" s="172" t="s">
        <v>729</v>
      </c>
      <c r="C27" s="172"/>
      <c r="D27" s="172"/>
      <c r="E27" s="172"/>
      <c r="F27" s="172"/>
      <c r="G27" s="172"/>
      <c r="H27" s="172"/>
      <c r="I27" s="172"/>
    </row>
    <row r="28" spans="1:9" ht="14.55" customHeight="1">
      <c r="A28" s="144"/>
      <c r="B28" s="162"/>
      <c r="C28" s="162"/>
      <c r="D28" s="162"/>
      <c r="E28" s="162"/>
      <c r="F28" s="162"/>
      <c r="G28" s="162"/>
      <c r="H28" s="162"/>
      <c r="I28" s="162"/>
    </row>
    <row r="29" spans="1:9" ht="139.5" customHeight="1">
      <c r="A29" s="144"/>
      <c r="B29" s="166" t="s">
        <v>698</v>
      </c>
      <c r="C29" s="166"/>
      <c r="D29" s="166"/>
      <c r="E29" s="166"/>
      <c r="F29" s="166"/>
      <c r="G29" s="166"/>
      <c r="H29" s="166"/>
      <c r="I29" s="166"/>
    </row>
    <row r="31" spans="1:9">
      <c r="A31" s="147" t="s">
        <v>737</v>
      </c>
    </row>
    <row r="32" spans="1:9">
      <c r="B32" s="147" t="s">
        <v>738</v>
      </c>
    </row>
    <row r="33" spans="2:2">
      <c r="B33" s="147" t="s">
        <v>739</v>
      </c>
    </row>
  </sheetData>
  <sheetProtection algorithmName="SHA-512" hashValue="Nv30J8ji6TQY1kJXf4Ks20OitBiY5eN8FlhTAUybcQ2D2XE16trF8azNkOnOISMN04FcjsH4FPviJikW8ZePJQ==" saltValue="gMVSrXeaT7QMRVKnAB/i5A==" spinCount="100000" sheet="1" objects="1" scenarios="1"/>
  <mergeCells count="9">
    <mergeCell ref="B25:I25"/>
    <mergeCell ref="B26:I26"/>
    <mergeCell ref="B29:I29"/>
    <mergeCell ref="A1:I1"/>
    <mergeCell ref="A2:I2"/>
    <mergeCell ref="A3:I3"/>
    <mergeCell ref="A5:I5"/>
    <mergeCell ref="B6:I6"/>
    <mergeCell ref="B27:I27"/>
  </mergeCells>
  <phoneticPr fontId="1"/>
  <hyperlinks>
    <hyperlink ref="B27" r:id="rId1" xr:uid="{E57DD1F4-2D67-4BC2-A67D-18C71B2D61DE}"/>
  </hyperlinks>
  <pageMargins left="0.25" right="0.25" top="0.75" bottom="0.75" header="0.3" footer="0.3"/>
  <pageSetup paperSize="9" orientation="portrait" r:id="rId2"/>
  <rowBreaks count="1" manualBreakCount="1">
    <brk id="23"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53D19-3AA4-4589-B1DB-171322B8452E}">
  <sheetPr>
    <tabColor theme="5" tint="0.79998168889431442"/>
  </sheetPr>
  <dimension ref="A1:ACU2"/>
  <sheetViews>
    <sheetView workbookViewId="0"/>
  </sheetViews>
  <sheetFormatPr defaultRowHeight="18"/>
  <sheetData>
    <row r="1" spans="1:775">
      <c r="A1" t="s">
        <v>1192</v>
      </c>
      <c r="B1" t="s">
        <v>1193</v>
      </c>
      <c r="C1" t="s">
        <v>1194</v>
      </c>
      <c r="D1" t="s">
        <v>1195</v>
      </c>
      <c r="E1" t="s">
        <v>1196</v>
      </c>
      <c r="F1" t="s">
        <v>1197</v>
      </c>
      <c r="G1" t="s">
        <v>1198</v>
      </c>
      <c r="H1" t="s">
        <v>1199</v>
      </c>
      <c r="I1" t="s">
        <v>1200</v>
      </c>
      <c r="J1" t="s">
        <v>1201</v>
      </c>
      <c r="K1" t="s">
        <v>1202</v>
      </c>
      <c r="L1" t="s">
        <v>1203</v>
      </c>
      <c r="M1" t="s">
        <v>1204</v>
      </c>
      <c r="N1" t="s">
        <v>1205</v>
      </c>
      <c r="O1" t="s">
        <v>1206</v>
      </c>
      <c r="P1" t="s">
        <v>1207</v>
      </c>
      <c r="Q1" t="s">
        <v>1208</v>
      </c>
      <c r="R1" t="s">
        <v>1209</v>
      </c>
      <c r="S1" t="s">
        <v>1210</v>
      </c>
      <c r="T1" t="s">
        <v>1211</v>
      </c>
      <c r="U1" t="s">
        <v>1212</v>
      </c>
      <c r="V1" t="s">
        <v>1213</v>
      </c>
      <c r="W1" t="s">
        <v>1214</v>
      </c>
      <c r="X1" t="s">
        <v>1207</v>
      </c>
      <c r="Y1" t="s">
        <v>1208</v>
      </c>
      <c r="Z1" t="s">
        <v>1215</v>
      </c>
      <c r="AA1" t="s">
        <v>1216</v>
      </c>
      <c r="AB1" t="s">
        <v>1217</v>
      </c>
      <c r="AC1" t="s">
        <v>1218</v>
      </c>
      <c r="AD1" t="s">
        <v>1219</v>
      </c>
      <c r="AE1" t="s">
        <v>1220</v>
      </c>
      <c r="AF1" t="s">
        <v>1221</v>
      </c>
      <c r="AG1" t="s">
        <v>1222</v>
      </c>
      <c r="AH1" t="s">
        <v>1223</v>
      </c>
      <c r="AI1" t="s">
        <v>1224</v>
      </c>
      <c r="AJ1" t="s">
        <v>1225</v>
      </c>
      <c r="AK1" t="s">
        <v>1226</v>
      </c>
      <c r="AL1" t="s">
        <v>1227</v>
      </c>
      <c r="AM1" t="s">
        <v>1228</v>
      </c>
      <c r="AN1" t="s">
        <v>1229</v>
      </c>
      <c r="AO1" t="s">
        <v>1230</v>
      </c>
      <c r="AP1" t="s">
        <v>1231</v>
      </c>
      <c r="AQ1" t="s">
        <v>1232</v>
      </c>
      <c r="AR1" t="s">
        <v>1233</v>
      </c>
      <c r="AS1" t="s">
        <v>1234</v>
      </c>
      <c r="AT1" t="s">
        <v>1235</v>
      </c>
      <c r="AU1" t="s">
        <v>1236</v>
      </c>
      <c r="AV1" t="s">
        <v>1237</v>
      </c>
      <c r="AW1" t="s">
        <v>1230</v>
      </c>
      <c r="AX1" t="s">
        <v>1231</v>
      </c>
      <c r="AY1" t="s">
        <v>1238</v>
      </c>
      <c r="AZ1" t="s">
        <v>1239</v>
      </c>
      <c r="BA1" t="s">
        <v>1240</v>
      </c>
      <c r="BB1" t="s">
        <v>1241</v>
      </c>
      <c r="BC1" t="s">
        <v>1242</v>
      </c>
      <c r="BD1" t="s">
        <v>1243</v>
      </c>
      <c r="BE1" t="s">
        <v>1244</v>
      </c>
      <c r="BF1" t="s">
        <v>1245</v>
      </c>
      <c r="BG1" t="s">
        <v>1246</v>
      </c>
      <c r="BH1" t="s">
        <v>1247</v>
      </c>
      <c r="BI1" t="s">
        <v>1248</v>
      </c>
      <c r="BJ1" t="s">
        <v>1249</v>
      </c>
      <c r="BK1" t="s">
        <v>1250</v>
      </c>
      <c r="BL1" t="s">
        <v>1251</v>
      </c>
      <c r="BM1" t="s">
        <v>1252</v>
      </c>
      <c r="BN1" t="s">
        <v>1253</v>
      </c>
      <c r="BO1" t="s">
        <v>1254</v>
      </c>
      <c r="BP1" t="s">
        <v>1255</v>
      </c>
      <c r="BQ1" t="s">
        <v>1256</v>
      </c>
      <c r="BR1" t="s">
        <v>1257</v>
      </c>
      <c r="BS1" t="s">
        <v>1258</v>
      </c>
      <c r="BT1" t="s">
        <v>1259</v>
      </c>
      <c r="BU1" t="s">
        <v>1260</v>
      </c>
      <c r="BV1" t="s">
        <v>1253</v>
      </c>
      <c r="BW1" t="s">
        <v>1254</v>
      </c>
      <c r="BX1" t="s">
        <v>1261</v>
      </c>
      <c r="BY1" t="s">
        <v>1262</v>
      </c>
      <c r="BZ1" t="s">
        <v>1263</v>
      </c>
      <c r="CA1" t="s">
        <v>1264</v>
      </c>
      <c r="CB1" t="s">
        <v>1265</v>
      </c>
      <c r="CC1" t="s">
        <v>1266</v>
      </c>
      <c r="CD1" t="s">
        <v>1267</v>
      </c>
      <c r="CE1" t="s">
        <v>1268</v>
      </c>
      <c r="CF1" t="s">
        <v>1269</v>
      </c>
      <c r="CG1" t="s">
        <v>1270</v>
      </c>
      <c r="CH1" t="s">
        <v>1271</v>
      </c>
      <c r="CI1" t="s">
        <v>1272</v>
      </c>
      <c r="CJ1" t="s">
        <v>1273</v>
      </c>
      <c r="CK1" t="s">
        <v>1274</v>
      </c>
      <c r="CL1" t="s">
        <v>1275</v>
      </c>
      <c r="CM1" t="s">
        <v>1276</v>
      </c>
      <c r="CN1" t="s">
        <v>1277</v>
      </c>
      <c r="CO1" t="s">
        <v>1278</v>
      </c>
      <c r="CP1" t="s">
        <v>1279</v>
      </c>
      <c r="CQ1" t="s">
        <v>1280</v>
      </c>
      <c r="CR1" t="s">
        <v>1281</v>
      </c>
      <c r="CS1" t="s">
        <v>1282</v>
      </c>
      <c r="CT1" t="s">
        <v>1283</v>
      </c>
      <c r="CU1" t="s">
        <v>1276</v>
      </c>
      <c r="CV1" t="s">
        <v>1277</v>
      </c>
      <c r="CW1" t="s">
        <v>1284</v>
      </c>
      <c r="CX1" t="s">
        <v>1285</v>
      </c>
      <c r="CY1" t="s">
        <v>1286</v>
      </c>
      <c r="CZ1" t="s">
        <v>1287</v>
      </c>
      <c r="DA1" t="s">
        <v>1288</v>
      </c>
      <c r="DB1" t="s">
        <v>1289</v>
      </c>
      <c r="DC1" t="s">
        <v>1290</v>
      </c>
      <c r="DD1" t="s">
        <v>1291</v>
      </c>
      <c r="DE1" t="s">
        <v>1292</v>
      </c>
      <c r="DF1" t="s">
        <v>1293</v>
      </c>
      <c r="DG1" t="s">
        <v>1294</v>
      </c>
      <c r="DH1" t="s">
        <v>1295</v>
      </c>
      <c r="DI1" t="s">
        <v>1296</v>
      </c>
      <c r="DJ1" t="s">
        <v>1297</v>
      </c>
      <c r="DK1" t="s">
        <v>1298</v>
      </c>
      <c r="DL1" t="s">
        <v>1299</v>
      </c>
      <c r="DM1" t="s">
        <v>1300</v>
      </c>
      <c r="DN1" t="s">
        <v>1301</v>
      </c>
      <c r="DO1" t="s">
        <v>1302</v>
      </c>
      <c r="DP1" t="s">
        <v>1303</v>
      </c>
      <c r="DQ1" t="s">
        <v>1304</v>
      </c>
      <c r="DR1" t="s">
        <v>1305</v>
      </c>
      <c r="DS1" t="s">
        <v>1306</v>
      </c>
      <c r="DT1" t="s">
        <v>1299</v>
      </c>
      <c r="DU1" t="s">
        <v>1300</v>
      </c>
      <c r="DV1" t="s">
        <v>1307</v>
      </c>
      <c r="DW1" t="s">
        <v>1308</v>
      </c>
      <c r="DX1" t="s">
        <v>1309</v>
      </c>
      <c r="DY1" t="s">
        <v>1310</v>
      </c>
      <c r="DZ1" t="s">
        <v>1311</v>
      </c>
      <c r="EA1" t="s">
        <v>1312</v>
      </c>
      <c r="EB1" t="s">
        <v>1313</v>
      </c>
      <c r="EC1" t="s">
        <v>1314</v>
      </c>
      <c r="ED1" t="s">
        <v>1315</v>
      </c>
      <c r="EE1" t="s">
        <v>1316</v>
      </c>
      <c r="EF1" t="s">
        <v>1317</v>
      </c>
      <c r="EG1" t="s">
        <v>1318</v>
      </c>
      <c r="EH1" t="s">
        <v>1319</v>
      </c>
      <c r="EI1" t="s">
        <v>1320</v>
      </c>
      <c r="EJ1" t="s">
        <v>1321</v>
      </c>
      <c r="EK1" t="s">
        <v>1322</v>
      </c>
      <c r="EL1" t="s">
        <v>1323</v>
      </c>
      <c r="EM1" t="s">
        <v>1324</v>
      </c>
      <c r="EN1" t="s">
        <v>1325</v>
      </c>
      <c r="EO1" t="s">
        <v>1326</v>
      </c>
      <c r="EP1" t="s">
        <v>1327</v>
      </c>
      <c r="EQ1" t="s">
        <v>1328</v>
      </c>
      <c r="ER1" t="s">
        <v>1329</v>
      </c>
      <c r="ES1" t="s">
        <v>1322</v>
      </c>
      <c r="ET1" t="s">
        <v>1323</v>
      </c>
      <c r="EU1" t="s">
        <v>1330</v>
      </c>
      <c r="EV1" t="s">
        <v>1331</v>
      </c>
      <c r="EW1" t="s">
        <v>1332</v>
      </c>
      <c r="EX1" t="s">
        <v>1333</v>
      </c>
      <c r="EY1" t="s">
        <v>1334</v>
      </c>
      <c r="EZ1" t="s">
        <v>1335</v>
      </c>
      <c r="FA1" t="s">
        <v>1336</v>
      </c>
      <c r="FB1" t="s">
        <v>1337</v>
      </c>
      <c r="FC1" t="s">
        <v>1338</v>
      </c>
      <c r="FD1" t="s">
        <v>1339</v>
      </c>
      <c r="FE1" t="s">
        <v>1340</v>
      </c>
      <c r="FF1" t="s">
        <v>1341</v>
      </c>
      <c r="FG1" t="s">
        <v>1342</v>
      </c>
      <c r="FH1" t="s">
        <v>1343</v>
      </c>
      <c r="FI1" t="s">
        <v>1344</v>
      </c>
      <c r="FJ1" t="s">
        <v>1345</v>
      </c>
      <c r="FK1" t="s">
        <v>1346</v>
      </c>
      <c r="FL1" t="s">
        <v>1347</v>
      </c>
      <c r="FM1" t="s">
        <v>1348</v>
      </c>
      <c r="FN1" t="s">
        <v>1349</v>
      </c>
      <c r="FO1" t="s">
        <v>1350</v>
      </c>
      <c r="FP1" t="s">
        <v>1351</v>
      </c>
      <c r="FQ1" t="s">
        <v>1352</v>
      </c>
      <c r="FR1" t="s">
        <v>1345</v>
      </c>
      <c r="FS1" t="s">
        <v>1346</v>
      </c>
      <c r="FT1" t="s">
        <v>1353</v>
      </c>
      <c r="FU1" t="s">
        <v>1354</v>
      </c>
      <c r="FV1" t="s">
        <v>1355</v>
      </c>
      <c r="FW1" t="s">
        <v>1356</v>
      </c>
      <c r="FX1" t="s">
        <v>1357</v>
      </c>
      <c r="FY1" t="s">
        <v>1358</v>
      </c>
      <c r="FZ1" t="s">
        <v>1359</v>
      </c>
      <c r="GA1" t="s">
        <v>1360</v>
      </c>
      <c r="GB1" t="s">
        <v>1361</v>
      </c>
      <c r="GC1" t="s">
        <v>1362</v>
      </c>
      <c r="GD1" t="s">
        <v>1363</v>
      </c>
      <c r="GE1" t="s">
        <v>1364</v>
      </c>
      <c r="GF1" t="s">
        <v>1365</v>
      </c>
      <c r="GG1" t="s">
        <v>1366</v>
      </c>
      <c r="GH1" t="s">
        <v>1367</v>
      </c>
      <c r="GI1" t="s">
        <v>1368</v>
      </c>
      <c r="GJ1" t="s">
        <v>1369</v>
      </c>
      <c r="GK1" t="s">
        <v>1370</v>
      </c>
      <c r="GL1" t="s">
        <v>1371</v>
      </c>
      <c r="GM1" t="s">
        <v>1372</v>
      </c>
      <c r="GN1" t="s">
        <v>1373</v>
      </c>
      <c r="GO1" t="s">
        <v>1374</v>
      </c>
      <c r="GP1" t="s">
        <v>1375</v>
      </c>
      <c r="GQ1" t="s">
        <v>1368</v>
      </c>
      <c r="GR1" t="s">
        <v>1369</v>
      </c>
      <c r="GS1" t="s">
        <v>1376</v>
      </c>
      <c r="GT1" t="s">
        <v>1377</v>
      </c>
      <c r="GU1" t="s">
        <v>1378</v>
      </c>
      <c r="GV1" t="s">
        <v>1379</v>
      </c>
      <c r="GW1" t="s">
        <v>1380</v>
      </c>
      <c r="GX1" t="s">
        <v>1381</v>
      </c>
      <c r="GY1" t="s">
        <v>1382</v>
      </c>
      <c r="GZ1" t="s">
        <v>1383</v>
      </c>
      <c r="HA1" t="s">
        <v>1384</v>
      </c>
      <c r="HB1" t="s">
        <v>1385</v>
      </c>
      <c r="HC1" t="s">
        <v>1386</v>
      </c>
      <c r="HD1" t="s">
        <v>1387</v>
      </c>
      <c r="HE1" t="s">
        <v>1388</v>
      </c>
      <c r="HF1" t="s">
        <v>1389</v>
      </c>
      <c r="HG1" t="s">
        <v>1390</v>
      </c>
      <c r="HH1" t="s">
        <v>1391</v>
      </c>
      <c r="HI1" t="s">
        <v>1392</v>
      </c>
      <c r="HJ1" t="s">
        <v>1393</v>
      </c>
      <c r="HK1" t="s">
        <v>1394</v>
      </c>
      <c r="HL1" t="s">
        <v>1395</v>
      </c>
      <c r="HM1" t="s">
        <v>1396</v>
      </c>
      <c r="HN1" t="s">
        <v>1397</v>
      </c>
      <c r="HO1" t="s">
        <v>1398</v>
      </c>
      <c r="HP1" t="s">
        <v>1391</v>
      </c>
      <c r="HQ1" t="s">
        <v>1392</v>
      </c>
      <c r="HR1" t="s">
        <v>1399</v>
      </c>
      <c r="HS1" t="s">
        <v>1400</v>
      </c>
      <c r="HT1" t="s">
        <v>1401</v>
      </c>
      <c r="HU1" t="s">
        <v>1402</v>
      </c>
      <c r="HV1" t="s">
        <v>1403</v>
      </c>
      <c r="HW1" t="s">
        <v>1404</v>
      </c>
      <c r="HX1" t="s">
        <v>1405</v>
      </c>
      <c r="HY1" t="s">
        <v>1406</v>
      </c>
      <c r="HZ1" t="s">
        <v>1407</v>
      </c>
      <c r="IA1" t="s">
        <v>1408</v>
      </c>
      <c r="IB1" t="s">
        <v>1409</v>
      </c>
      <c r="IC1" t="s">
        <v>1410</v>
      </c>
      <c r="ID1" t="s">
        <v>1411</v>
      </c>
      <c r="IE1" t="s">
        <v>1412</v>
      </c>
      <c r="IF1" t="s">
        <v>1413</v>
      </c>
      <c r="IG1" t="s">
        <v>1414</v>
      </c>
      <c r="IH1" t="s">
        <v>1415</v>
      </c>
      <c r="II1" t="s">
        <v>1416</v>
      </c>
      <c r="IJ1" t="s">
        <v>1417</v>
      </c>
      <c r="IK1" t="s">
        <v>1418</v>
      </c>
      <c r="IL1" t="s">
        <v>1419</v>
      </c>
      <c r="IM1" t="s">
        <v>1420</v>
      </c>
      <c r="IN1" t="s">
        <v>1421</v>
      </c>
      <c r="IO1" t="s">
        <v>1414</v>
      </c>
      <c r="IP1" t="s">
        <v>1415</v>
      </c>
      <c r="IQ1" t="s">
        <v>1422</v>
      </c>
      <c r="IR1" t="s">
        <v>1423</v>
      </c>
      <c r="IS1" t="s">
        <v>1424</v>
      </c>
      <c r="IT1" t="s">
        <v>1425</v>
      </c>
      <c r="IU1" t="s">
        <v>1426</v>
      </c>
      <c r="IV1" t="s">
        <v>1427</v>
      </c>
      <c r="IW1" t="s">
        <v>1428</v>
      </c>
      <c r="IX1" t="s">
        <v>1429</v>
      </c>
      <c r="IY1" t="s">
        <v>1430</v>
      </c>
      <c r="IZ1" t="s">
        <v>1431</v>
      </c>
      <c r="JA1" t="s">
        <v>1432</v>
      </c>
      <c r="JB1" t="s">
        <v>1433</v>
      </c>
      <c r="JC1" t="s">
        <v>1434</v>
      </c>
      <c r="JD1" t="s">
        <v>1435</v>
      </c>
      <c r="JE1" t="s">
        <v>1436</v>
      </c>
      <c r="JF1" t="s">
        <v>1437</v>
      </c>
      <c r="JG1" t="s">
        <v>1438</v>
      </c>
      <c r="JH1" t="s">
        <v>1439</v>
      </c>
      <c r="JI1" t="s">
        <v>1440</v>
      </c>
      <c r="JJ1" t="s">
        <v>1441</v>
      </c>
      <c r="JK1" t="s">
        <v>1442</v>
      </c>
      <c r="JL1" t="s">
        <v>1443</v>
      </c>
      <c r="JM1" t="s">
        <v>1444</v>
      </c>
      <c r="JN1" t="s">
        <v>1437</v>
      </c>
      <c r="JO1" t="s">
        <v>1438</v>
      </c>
      <c r="JP1" t="s">
        <v>1445</v>
      </c>
      <c r="JQ1" t="s">
        <v>1446</v>
      </c>
      <c r="JR1" t="s">
        <v>1447</v>
      </c>
      <c r="JS1" t="s">
        <v>1448</v>
      </c>
      <c r="JT1" t="s">
        <v>1449</v>
      </c>
      <c r="JU1" t="s">
        <v>1450</v>
      </c>
      <c r="JV1" t="s">
        <v>1451</v>
      </c>
      <c r="JW1" t="s">
        <v>1452</v>
      </c>
      <c r="JX1" t="s">
        <v>1453</v>
      </c>
      <c r="JY1" t="s">
        <v>1454</v>
      </c>
      <c r="JZ1" t="s">
        <v>1455</v>
      </c>
      <c r="KA1" t="s">
        <v>1456</v>
      </c>
      <c r="KB1" t="s">
        <v>1457</v>
      </c>
      <c r="KC1" t="s">
        <v>1458</v>
      </c>
      <c r="KD1" t="s">
        <v>1459</v>
      </c>
      <c r="KE1" t="s">
        <v>1460</v>
      </c>
      <c r="KF1" t="s">
        <v>1461</v>
      </c>
      <c r="KG1" t="s">
        <v>1462</v>
      </c>
      <c r="KH1" t="s">
        <v>1463</v>
      </c>
      <c r="KI1" t="s">
        <v>1464</v>
      </c>
      <c r="KJ1" t="s">
        <v>1465</v>
      </c>
      <c r="KK1" t="s">
        <v>1466</v>
      </c>
      <c r="KL1" t="s">
        <v>1467</v>
      </c>
      <c r="KM1" t="s">
        <v>1460</v>
      </c>
      <c r="KN1" t="s">
        <v>1461</v>
      </c>
      <c r="KO1" t="s">
        <v>1468</v>
      </c>
      <c r="KP1" t="s">
        <v>1469</v>
      </c>
      <c r="KQ1" t="s">
        <v>1470</v>
      </c>
      <c r="KR1" t="s">
        <v>1471</v>
      </c>
      <c r="KS1" t="s">
        <v>1472</v>
      </c>
      <c r="KT1" t="s">
        <v>1473</v>
      </c>
      <c r="KU1" t="s">
        <v>1474</v>
      </c>
      <c r="KV1" t="s">
        <v>1475</v>
      </c>
      <c r="KW1" t="s">
        <v>1476</v>
      </c>
      <c r="KX1" t="s">
        <v>1477</v>
      </c>
      <c r="KY1" t="s">
        <v>1478</v>
      </c>
      <c r="KZ1" t="s">
        <v>1479</v>
      </c>
      <c r="LA1" t="s">
        <v>1480</v>
      </c>
      <c r="LB1" t="s">
        <v>1481</v>
      </c>
      <c r="LC1" t="s">
        <v>1482</v>
      </c>
      <c r="LD1" t="s">
        <v>1483</v>
      </c>
      <c r="LE1" t="s">
        <v>1484</v>
      </c>
      <c r="LF1" t="s">
        <v>1485</v>
      </c>
      <c r="LG1" t="s">
        <v>1486</v>
      </c>
      <c r="LH1" t="s">
        <v>1487</v>
      </c>
      <c r="LI1" t="s">
        <v>1488</v>
      </c>
      <c r="LJ1" t="s">
        <v>1489</v>
      </c>
      <c r="LK1" t="s">
        <v>1490</v>
      </c>
      <c r="LL1" t="s">
        <v>1483</v>
      </c>
      <c r="LM1" t="s">
        <v>1484</v>
      </c>
      <c r="LN1" t="s">
        <v>1491</v>
      </c>
      <c r="LO1" t="s">
        <v>1492</v>
      </c>
      <c r="LP1" t="s">
        <v>1493</v>
      </c>
      <c r="LQ1" t="s">
        <v>1494</v>
      </c>
      <c r="LR1" t="s">
        <v>1495</v>
      </c>
      <c r="LS1" t="s">
        <v>1496</v>
      </c>
      <c r="LT1" t="s">
        <v>1497</v>
      </c>
      <c r="LU1" t="s">
        <v>1498</v>
      </c>
      <c r="LV1" t="s">
        <v>1499</v>
      </c>
      <c r="LW1" t="s">
        <v>1500</v>
      </c>
      <c r="LX1" t="s">
        <v>1501</v>
      </c>
      <c r="LY1" t="s">
        <v>1502</v>
      </c>
      <c r="LZ1" t="s">
        <v>1503</v>
      </c>
      <c r="MA1" t="s">
        <v>1504</v>
      </c>
      <c r="MB1" t="s">
        <v>1505</v>
      </c>
      <c r="MC1" t="s">
        <v>1506</v>
      </c>
      <c r="MD1" t="s">
        <v>1507</v>
      </c>
      <c r="ME1" t="s">
        <v>1508</v>
      </c>
      <c r="MF1" t="s">
        <v>1509</v>
      </c>
      <c r="MG1" t="s">
        <v>1510</v>
      </c>
      <c r="MH1" t="s">
        <v>1511</v>
      </c>
      <c r="MI1" t="s">
        <v>1512</v>
      </c>
      <c r="MJ1" t="s">
        <v>1513</v>
      </c>
      <c r="MK1" t="s">
        <v>1506</v>
      </c>
      <c r="ML1" t="s">
        <v>1507</v>
      </c>
      <c r="MM1" t="s">
        <v>1514</v>
      </c>
      <c r="MN1" t="s">
        <v>1515</v>
      </c>
      <c r="MO1" t="s">
        <v>1516</v>
      </c>
      <c r="MP1" t="s">
        <v>1517</v>
      </c>
      <c r="MQ1" t="s">
        <v>1518</v>
      </c>
      <c r="MR1" t="s">
        <v>1519</v>
      </c>
      <c r="MS1" t="s">
        <v>1520</v>
      </c>
      <c r="MT1" t="s">
        <v>1521</v>
      </c>
      <c r="MU1" t="s">
        <v>1522</v>
      </c>
      <c r="MV1" t="s">
        <v>1523</v>
      </c>
      <c r="MW1" t="s">
        <v>1524</v>
      </c>
      <c r="MX1" t="s">
        <v>1525</v>
      </c>
      <c r="MY1" t="s">
        <v>1526</v>
      </c>
      <c r="MZ1" t="s">
        <v>1527</v>
      </c>
      <c r="NA1" t="s">
        <v>1528</v>
      </c>
      <c r="NB1" t="s">
        <v>1529</v>
      </c>
      <c r="NC1" t="s">
        <v>1530</v>
      </c>
      <c r="ND1" t="s">
        <v>1531</v>
      </c>
      <c r="NE1" t="s">
        <v>1532</v>
      </c>
      <c r="NF1" t="s">
        <v>1533</v>
      </c>
      <c r="NG1" t="s">
        <v>1534</v>
      </c>
      <c r="NH1" t="s">
        <v>1535</v>
      </c>
      <c r="NI1" t="s">
        <v>1536</v>
      </c>
      <c r="NJ1" t="s">
        <v>1529</v>
      </c>
      <c r="NK1" t="s">
        <v>1530</v>
      </c>
      <c r="NL1" t="s">
        <v>1537</v>
      </c>
      <c r="NM1" t="s">
        <v>1538</v>
      </c>
      <c r="NN1" t="s">
        <v>1539</v>
      </c>
      <c r="NO1" t="s">
        <v>1540</v>
      </c>
      <c r="NP1" t="s">
        <v>1541</v>
      </c>
      <c r="NQ1" t="s">
        <v>1542</v>
      </c>
      <c r="NR1" t="s">
        <v>1543</v>
      </c>
      <c r="NS1" t="s">
        <v>1544</v>
      </c>
      <c r="NT1" t="s">
        <v>1545</v>
      </c>
      <c r="NU1" t="s">
        <v>1546</v>
      </c>
      <c r="NV1" t="s">
        <v>1547</v>
      </c>
      <c r="NW1" t="s">
        <v>1548</v>
      </c>
      <c r="NX1" t="s">
        <v>1549</v>
      </c>
      <c r="NY1" t="s">
        <v>1550</v>
      </c>
      <c r="NZ1" t="s">
        <v>1551</v>
      </c>
      <c r="OA1" t="s">
        <v>1552</v>
      </c>
      <c r="OB1" t="s">
        <v>1553</v>
      </c>
      <c r="OC1" t="s">
        <v>1554</v>
      </c>
      <c r="OD1" t="s">
        <v>1555</v>
      </c>
      <c r="OE1" t="s">
        <v>1556</v>
      </c>
      <c r="OF1" t="s">
        <v>1557</v>
      </c>
      <c r="OG1" t="s">
        <v>1558</v>
      </c>
      <c r="OH1" t="s">
        <v>1559</v>
      </c>
      <c r="OI1" t="s">
        <v>1552</v>
      </c>
      <c r="OJ1" t="s">
        <v>1553</v>
      </c>
      <c r="OK1" t="s">
        <v>1560</v>
      </c>
      <c r="OL1" t="s">
        <v>1561</v>
      </c>
      <c r="OM1" t="s">
        <v>1562</v>
      </c>
      <c r="ON1" t="s">
        <v>1563</v>
      </c>
      <c r="OO1" t="s">
        <v>1564</v>
      </c>
      <c r="OP1" t="s">
        <v>1565</v>
      </c>
      <c r="OQ1" t="s">
        <v>1566</v>
      </c>
      <c r="OR1" t="s">
        <v>1567</v>
      </c>
      <c r="OS1" t="s">
        <v>1568</v>
      </c>
      <c r="OT1" t="s">
        <v>1569</v>
      </c>
      <c r="OU1" t="s">
        <v>1570</v>
      </c>
      <c r="OV1" t="s">
        <v>1571</v>
      </c>
      <c r="OW1" t="s">
        <v>1572</v>
      </c>
      <c r="OX1" t="s">
        <v>1573</v>
      </c>
      <c r="OY1" t="s">
        <v>1574</v>
      </c>
      <c r="OZ1" t="s">
        <v>1575</v>
      </c>
      <c r="PA1" t="s">
        <v>1576</v>
      </c>
      <c r="PB1" t="s">
        <v>1577</v>
      </c>
      <c r="PC1" t="s">
        <v>1578</v>
      </c>
      <c r="PD1" t="s">
        <v>1579</v>
      </c>
      <c r="PE1" t="s">
        <v>1580</v>
      </c>
      <c r="PF1" t="s">
        <v>1581</v>
      </c>
      <c r="PG1" t="s">
        <v>1582</v>
      </c>
      <c r="PH1" t="s">
        <v>1575</v>
      </c>
      <c r="PI1" t="s">
        <v>1576</v>
      </c>
      <c r="PJ1" t="s">
        <v>1583</v>
      </c>
      <c r="PK1" t="s">
        <v>1584</v>
      </c>
      <c r="PL1" t="s">
        <v>1585</v>
      </c>
      <c r="PM1" t="s">
        <v>1586</v>
      </c>
      <c r="PN1" t="s">
        <v>1587</v>
      </c>
      <c r="PO1" t="s">
        <v>1588</v>
      </c>
      <c r="PP1" t="s">
        <v>1589</v>
      </c>
      <c r="PQ1" t="s">
        <v>1590</v>
      </c>
      <c r="PR1" t="s">
        <v>1591</v>
      </c>
      <c r="PS1" t="s">
        <v>1592</v>
      </c>
      <c r="PT1" t="s">
        <v>1593</v>
      </c>
      <c r="PU1" t="s">
        <v>1594</v>
      </c>
      <c r="PV1" t="s">
        <v>1595</v>
      </c>
      <c r="PW1" t="s">
        <v>1596</v>
      </c>
      <c r="PX1" t="s">
        <v>1597</v>
      </c>
      <c r="PY1" t="s">
        <v>1598</v>
      </c>
      <c r="PZ1" t="s">
        <v>1599</v>
      </c>
      <c r="QA1" t="s">
        <v>1600</v>
      </c>
      <c r="QB1" t="s">
        <v>1601</v>
      </c>
      <c r="QC1" t="s">
        <v>1602</v>
      </c>
      <c r="QD1" t="s">
        <v>1603</v>
      </c>
      <c r="QE1" t="s">
        <v>1604</v>
      </c>
      <c r="QF1" t="s">
        <v>1605</v>
      </c>
      <c r="QG1" t="s">
        <v>1598</v>
      </c>
      <c r="QH1" t="s">
        <v>1599</v>
      </c>
      <c r="QI1" t="s">
        <v>1606</v>
      </c>
      <c r="QJ1" t="s">
        <v>1607</v>
      </c>
      <c r="QK1" t="s">
        <v>1608</v>
      </c>
      <c r="QL1" t="s">
        <v>1609</v>
      </c>
      <c r="QM1" t="s">
        <v>1610</v>
      </c>
      <c r="QN1" t="s">
        <v>1611</v>
      </c>
      <c r="QO1" t="s">
        <v>1612</v>
      </c>
      <c r="QP1" t="s">
        <v>1613</v>
      </c>
      <c r="QQ1" t="s">
        <v>1614</v>
      </c>
      <c r="QR1" t="s">
        <v>1615</v>
      </c>
      <c r="QS1" t="s">
        <v>1616</v>
      </c>
      <c r="QT1" t="s">
        <v>1617</v>
      </c>
      <c r="QU1" t="s">
        <v>1618</v>
      </c>
      <c r="QV1" t="s">
        <v>1619</v>
      </c>
      <c r="QW1" t="s">
        <v>1620</v>
      </c>
      <c r="QX1" t="s">
        <v>1621</v>
      </c>
      <c r="QY1" t="s">
        <v>1622</v>
      </c>
      <c r="QZ1" t="s">
        <v>1623</v>
      </c>
      <c r="RA1" t="s">
        <v>1624</v>
      </c>
      <c r="RB1" t="s">
        <v>1625</v>
      </c>
      <c r="RC1" t="s">
        <v>1626</v>
      </c>
      <c r="RD1" t="s">
        <v>1627</v>
      </c>
      <c r="RE1" t="s">
        <v>1628</v>
      </c>
      <c r="RF1" t="s">
        <v>1621</v>
      </c>
      <c r="RG1" t="s">
        <v>1622</v>
      </c>
      <c r="RH1" t="s">
        <v>1629</v>
      </c>
      <c r="RI1" t="s">
        <v>1630</v>
      </c>
      <c r="RJ1" t="s">
        <v>1631</v>
      </c>
      <c r="RK1" t="s">
        <v>1632</v>
      </c>
      <c r="RL1" t="s">
        <v>1633</v>
      </c>
      <c r="RM1" t="s">
        <v>1634</v>
      </c>
      <c r="RN1" t="s">
        <v>1635</v>
      </c>
      <c r="RO1" t="s">
        <v>1636</v>
      </c>
      <c r="RP1" t="s">
        <v>1637</v>
      </c>
      <c r="RQ1" t="s">
        <v>1638</v>
      </c>
      <c r="RR1" t="s">
        <v>1639</v>
      </c>
      <c r="RS1" t="s">
        <v>1640</v>
      </c>
      <c r="RT1" t="s">
        <v>1641</v>
      </c>
      <c r="RU1" t="s">
        <v>1642</v>
      </c>
      <c r="RV1" t="s">
        <v>1643</v>
      </c>
      <c r="RW1" t="s">
        <v>1644</v>
      </c>
      <c r="RX1" t="s">
        <v>1645</v>
      </c>
      <c r="RY1" t="s">
        <v>1646</v>
      </c>
      <c r="RZ1" t="s">
        <v>1647</v>
      </c>
      <c r="SA1" t="s">
        <v>1648</v>
      </c>
      <c r="SB1" t="s">
        <v>1649</v>
      </c>
      <c r="SC1" t="s">
        <v>1650</v>
      </c>
      <c r="SD1" t="s">
        <v>1651</v>
      </c>
      <c r="SE1" t="s">
        <v>1644</v>
      </c>
      <c r="SF1" t="s">
        <v>1645</v>
      </c>
      <c r="SG1" t="s">
        <v>1652</v>
      </c>
      <c r="SH1" t="s">
        <v>1653</v>
      </c>
      <c r="SI1" t="s">
        <v>1654</v>
      </c>
      <c r="SJ1" t="s">
        <v>1655</v>
      </c>
      <c r="SK1" t="s">
        <v>1656</v>
      </c>
      <c r="SL1" t="s">
        <v>1657</v>
      </c>
      <c r="SM1" t="s">
        <v>1658</v>
      </c>
      <c r="SN1" t="s">
        <v>1659</v>
      </c>
      <c r="SO1" t="s">
        <v>1660</v>
      </c>
      <c r="SP1" t="s">
        <v>1661</v>
      </c>
      <c r="SQ1" t="s">
        <v>1662</v>
      </c>
      <c r="SR1" t="s">
        <v>1663</v>
      </c>
      <c r="SS1" t="s">
        <v>1664</v>
      </c>
      <c r="ST1" t="s">
        <v>1665</v>
      </c>
      <c r="SU1" t="s">
        <v>1666</v>
      </c>
      <c r="SV1" t="s">
        <v>1667</v>
      </c>
      <c r="SW1" t="s">
        <v>1668</v>
      </c>
      <c r="SX1" t="s">
        <v>1669</v>
      </c>
      <c r="SY1" t="s">
        <v>1670</v>
      </c>
      <c r="SZ1" t="s">
        <v>1671</v>
      </c>
      <c r="TA1" t="s">
        <v>1672</v>
      </c>
      <c r="TB1" t="s">
        <v>1673</v>
      </c>
      <c r="TC1" t="s">
        <v>1674</v>
      </c>
      <c r="TD1" t="s">
        <v>1667</v>
      </c>
      <c r="TE1" t="s">
        <v>1668</v>
      </c>
      <c r="TF1" t="s">
        <v>1675</v>
      </c>
      <c r="TG1" t="s">
        <v>1676</v>
      </c>
      <c r="TH1" t="s">
        <v>1677</v>
      </c>
      <c r="TI1" t="s">
        <v>1678</v>
      </c>
      <c r="TJ1" t="s">
        <v>1679</v>
      </c>
      <c r="TK1" t="s">
        <v>1680</v>
      </c>
      <c r="TL1" t="s">
        <v>1681</v>
      </c>
      <c r="TM1" t="s">
        <v>1682</v>
      </c>
      <c r="TN1" t="s">
        <v>1683</v>
      </c>
      <c r="TO1" t="s">
        <v>1684</v>
      </c>
      <c r="TP1" t="s">
        <v>1685</v>
      </c>
      <c r="TQ1" t="s">
        <v>1686</v>
      </c>
      <c r="TR1" t="s">
        <v>1687</v>
      </c>
      <c r="TS1" t="s">
        <v>1688</v>
      </c>
      <c r="TT1" t="s">
        <v>1689</v>
      </c>
      <c r="TU1" t="s">
        <v>1690</v>
      </c>
      <c r="TV1" t="s">
        <v>1691</v>
      </c>
      <c r="TW1" t="s">
        <v>1692</v>
      </c>
      <c r="TX1" t="s">
        <v>1693</v>
      </c>
      <c r="TY1" t="s">
        <v>1694</v>
      </c>
      <c r="TZ1" t="s">
        <v>1695</v>
      </c>
      <c r="UA1" t="s">
        <v>1696</v>
      </c>
      <c r="UB1" t="s">
        <v>1697</v>
      </c>
      <c r="UC1" t="s">
        <v>1690</v>
      </c>
      <c r="UD1" t="s">
        <v>1691</v>
      </c>
      <c r="UE1" t="s">
        <v>1698</v>
      </c>
      <c r="UF1" t="s">
        <v>1699</v>
      </c>
      <c r="UG1" t="s">
        <v>1700</v>
      </c>
      <c r="UH1" t="s">
        <v>1701</v>
      </c>
      <c r="UI1" t="s">
        <v>1702</v>
      </c>
      <c r="UJ1" t="s">
        <v>1703</v>
      </c>
      <c r="UK1" t="s">
        <v>1704</v>
      </c>
      <c r="UL1" t="s">
        <v>1705</v>
      </c>
      <c r="UM1" t="s">
        <v>1706</v>
      </c>
      <c r="UN1" t="s">
        <v>1707</v>
      </c>
      <c r="UO1" t="s">
        <v>1708</v>
      </c>
      <c r="UP1" t="s">
        <v>1709</v>
      </c>
      <c r="UQ1" t="s">
        <v>1710</v>
      </c>
      <c r="UR1" t="s">
        <v>1711</v>
      </c>
      <c r="US1" t="s">
        <v>1712</v>
      </c>
      <c r="UT1" t="s">
        <v>1713</v>
      </c>
      <c r="UU1" t="s">
        <v>1714</v>
      </c>
      <c r="UV1" t="s">
        <v>1715</v>
      </c>
      <c r="UW1" t="s">
        <v>1716</v>
      </c>
      <c r="UX1" t="s">
        <v>1717</v>
      </c>
      <c r="UY1" t="s">
        <v>1718</v>
      </c>
      <c r="UZ1" t="s">
        <v>1719</v>
      </c>
      <c r="VA1" t="s">
        <v>1720</v>
      </c>
      <c r="VB1" t="s">
        <v>1713</v>
      </c>
      <c r="VC1" t="s">
        <v>1714</v>
      </c>
      <c r="VD1" t="s">
        <v>1721</v>
      </c>
      <c r="VE1" t="s">
        <v>1722</v>
      </c>
      <c r="VF1" t="s">
        <v>1723</v>
      </c>
      <c r="VG1" t="s">
        <v>1724</v>
      </c>
      <c r="VH1" t="s">
        <v>1725</v>
      </c>
      <c r="VI1" t="s">
        <v>1726</v>
      </c>
      <c r="VJ1" t="s">
        <v>1727</v>
      </c>
      <c r="VK1" t="s">
        <v>1728</v>
      </c>
      <c r="VL1" t="s">
        <v>1729</v>
      </c>
      <c r="VM1" t="s">
        <v>1730</v>
      </c>
      <c r="VN1" t="s">
        <v>1731</v>
      </c>
      <c r="VO1" t="s">
        <v>1732</v>
      </c>
      <c r="VP1" t="s">
        <v>1733</v>
      </c>
      <c r="VQ1" t="s">
        <v>1734</v>
      </c>
      <c r="VR1" t="s">
        <v>1735</v>
      </c>
      <c r="VS1" t="s">
        <v>1736</v>
      </c>
      <c r="VT1" t="s">
        <v>1737</v>
      </c>
      <c r="VU1" t="s">
        <v>1738</v>
      </c>
      <c r="VV1" t="s">
        <v>1739</v>
      </c>
      <c r="VW1" t="s">
        <v>1740</v>
      </c>
      <c r="VX1" t="s">
        <v>1741</v>
      </c>
      <c r="VY1" t="s">
        <v>1742</v>
      </c>
      <c r="VZ1" t="s">
        <v>1743</v>
      </c>
      <c r="WA1" t="s">
        <v>1736</v>
      </c>
      <c r="WB1" t="s">
        <v>1737</v>
      </c>
      <c r="WC1" t="s">
        <v>1744</v>
      </c>
      <c r="WD1" t="s">
        <v>1745</v>
      </c>
      <c r="WE1" t="s">
        <v>1746</v>
      </c>
      <c r="WF1" t="s">
        <v>1747</v>
      </c>
      <c r="WG1" t="s">
        <v>1748</v>
      </c>
      <c r="WH1" t="s">
        <v>1749</v>
      </c>
      <c r="WI1" t="s">
        <v>1750</v>
      </c>
      <c r="WJ1" t="s">
        <v>1751</v>
      </c>
      <c r="WK1" t="s">
        <v>1752</v>
      </c>
      <c r="WL1" t="s">
        <v>1753</v>
      </c>
      <c r="WM1" t="s">
        <v>1754</v>
      </c>
      <c r="WN1" t="s">
        <v>1755</v>
      </c>
      <c r="WO1" t="s">
        <v>1756</v>
      </c>
      <c r="WP1" t="s">
        <v>1757</v>
      </c>
      <c r="WQ1" t="s">
        <v>1758</v>
      </c>
      <c r="WR1" t="s">
        <v>1759</v>
      </c>
      <c r="WS1" t="s">
        <v>1760</v>
      </c>
      <c r="WT1" t="s">
        <v>1761</v>
      </c>
      <c r="WU1" t="s">
        <v>1762</v>
      </c>
      <c r="WV1" t="s">
        <v>1763</v>
      </c>
      <c r="WW1" t="s">
        <v>1764</v>
      </c>
      <c r="WX1" t="s">
        <v>1765</v>
      </c>
      <c r="WY1" t="s">
        <v>1766</v>
      </c>
      <c r="WZ1" t="s">
        <v>1759</v>
      </c>
      <c r="XA1" t="s">
        <v>1760</v>
      </c>
      <c r="XB1" t="s">
        <v>1767</v>
      </c>
      <c r="XC1" t="s">
        <v>1768</v>
      </c>
      <c r="XD1" t="s">
        <v>1769</v>
      </c>
      <c r="XE1" t="s">
        <v>1770</v>
      </c>
      <c r="XF1" t="s">
        <v>1771</v>
      </c>
      <c r="XG1" t="s">
        <v>1772</v>
      </c>
      <c r="XH1" t="s">
        <v>1773</v>
      </c>
      <c r="XI1" t="s">
        <v>1774</v>
      </c>
      <c r="XJ1" t="s">
        <v>1775</v>
      </c>
      <c r="XK1" t="s">
        <v>1776</v>
      </c>
      <c r="XL1" t="s">
        <v>1777</v>
      </c>
      <c r="XM1" t="s">
        <v>1778</v>
      </c>
      <c r="XN1" t="s">
        <v>1779</v>
      </c>
      <c r="XO1" t="s">
        <v>1780</v>
      </c>
      <c r="XP1" t="s">
        <v>1781</v>
      </c>
      <c r="XQ1" t="s">
        <v>1782</v>
      </c>
      <c r="XR1" t="s">
        <v>1783</v>
      </c>
      <c r="XS1" t="s">
        <v>1784</v>
      </c>
      <c r="XT1" t="s">
        <v>1785</v>
      </c>
      <c r="XU1" t="s">
        <v>1786</v>
      </c>
      <c r="XV1" t="s">
        <v>1787</v>
      </c>
      <c r="XW1" t="s">
        <v>1788</v>
      </c>
      <c r="XX1" t="s">
        <v>1789</v>
      </c>
      <c r="XY1" t="s">
        <v>1782</v>
      </c>
      <c r="XZ1" t="s">
        <v>1783</v>
      </c>
      <c r="YA1" t="s">
        <v>1790</v>
      </c>
      <c r="YB1" t="s">
        <v>1791</v>
      </c>
      <c r="YC1" t="s">
        <v>1792</v>
      </c>
      <c r="YD1" t="s">
        <v>1793</v>
      </c>
      <c r="YE1" t="s">
        <v>1794</v>
      </c>
      <c r="YF1" t="s">
        <v>1795</v>
      </c>
      <c r="YG1" t="s">
        <v>1796</v>
      </c>
      <c r="YH1" t="s">
        <v>1797</v>
      </c>
      <c r="YI1" t="s">
        <v>1798</v>
      </c>
      <c r="YJ1" t="s">
        <v>1799</v>
      </c>
      <c r="YK1" t="s">
        <v>1800</v>
      </c>
      <c r="YL1" t="s">
        <v>1801</v>
      </c>
      <c r="YM1" t="s">
        <v>1802</v>
      </c>
      <c r="YN1" t="s">
        <v>1803</v>
      </c>
      <c r="YO1" t="s">
        <v>1804</v>
      </c>
      <c r="YP1" t="s">
        <v>1805</v>
      </c>
      <c r="YQ1" t="s">
        <v>1806</v>
      </c>
      <c r="YR1" t="s">
        <v>1807</v>
      </c>
      <c r="YS1" t="s">
        <v>1808</v>
      </c>
      <c r="YT1" t="s">
        <v>1809</v>
      </c>
      <c r="YU1" t="s">
        <v>1810</v>
      </c>
      <c r="YV1" t="s">
        <v>1811</v>
      </c>
      <c r="YW1" t="s">
        <v>1812</v>
      </c>
      <c r="YX1" t="s">
        <v>1805</v>
      </c>
      <c r="YY1" t="s">
        <v>1806</v>
      </c>
      <c r="YZ1" t="s">
        <v>1813</v>
      </c>
      <c r="ZA1" t="s">
        <v>1814</v>
      </c>
      <c r="ZB1" t="s">
        <v>1815</v>
      </c>
      <c r="ZC1" t="s">
        <v>1816</v>
      </c>
      <c r="ZD1" t="s">
        <v>1817</v>
      </c>
      <c r="ZE1" t="s">
        <v>1818</v>
      </c>
      <c r="ZF1" t="s">
        <v>1819</v>
      </c>
      <c r="ZG1" t="s">
        <v>1820</v>
      </c>
      <c r="ZH1" t="s">
        <v>1821</v>
      </c>
      <c r="ZI1" t="s">
        <v>1822</v>
      </c>
      <c r="ZJ1" t="s">
        <v>1823</v>
      </c>
      <c r="ZK1" t="s">
        <v>1824</v>
      </c>
      <c r="ZL1" t="s">
        <v>1825</v>
      </c>
      <c r="ZM1" t="s">
        <v>1826</v>
      </c>
      <c r="ZN1" t="s">
        <v>1827</v>
      </c>
      <c r="ZO1" t="s">
        <v>1828</v>
      </c>
      <c r="ZP1" t="s">
        <v>1829</v>
      </c>
      <c r="ZQ1" t="s">
        <v>1830</v>
      </c>
      <c r="ZR1" t="s">
        <v>1831</v>
      </c>
      <c r="ZS1" t="s">
        <v>1832</v>
      </c>
      <c r="ZT1" t="s">
        <v>1833</v>
      </c>
      <c r="ZU1" t="s">
        <v>1834</v>
      </c>
      <c r="ZV1" t="s">
        <v>1835</v>
      </c>
      <c r="ZW1" t="s">
        <v>1828</v>
      </c>
      <c r="ZX1" t="s">
        <v>1829</v>
      </c>
      <c r="ZY1" t="s">
        <v>1836</v>
      </c>
      <c r="ZZ1" t="s">
        <v>1837</v>
      </c>
      <c r="AAA1" t="s">
        <v>1838</v>
      </c>
      <c r="AAB1" t="s">
        <v>1839</v>
      </c>
      <c r="AAC1" t="s">
        <v>1840</v>
      </c>
      <c r="AAD1" t="s">
        <v>1841</v>
      </c>
      <c r="AAE1" t="s">
        <v>1842</v>
      </c>
      <c r="AAF1" t="s">
        <v>1843</v>
      </c>
      <c r="AAG1" t="s">
        <v>1844</v>
      </c>
      <c r="AAH1" t="s">
        <v>1845</v>
      </c>
      <c r="AAI1" t="s">
        <v>1846</v>
      </c>
      <c r="AAJ1" t="s">
        <v>1847</v>
      </c>
      <c r="AAK1" t="s">
        <v>1848</v>
      </c>
      <c r="AAL1" t="s">
        <v>1849</v>
      </c>
      <c r="AAM1" t="s">
        <v>1850</v>
      </c>
      <c r="AAN1" t="s">
        <v>1851</v>
      </c>
      <c r="AAO1" t="s">
        <v>1852</v>
      </c>
      <c r="AAP1" t="s">
        <v>1853</v>
      </c>
      <c r="AAQ1" t="s">
        <v>1854</v>
      </c>
      <c r="AAR1" t="s">
        <v>1855</v>
      </c>
      <c r="AAS1" t="s">
        <v>1856</v>
      </c>
      <c r="AAT1" t="s">
        <v>1857</v>
      </c>
      <c r="AAU1" t="s">
        <v>1858</v>
      </c>
      <c r="AAV1" t="s">
        <v>1851</v>
      </c>
      <c r="AAW1" t="s">
        <v>1852</v>
      </c>
      <c r="AAX1" t="s">
        <v>1859</v>
      </c>
      <c r="AAY1" t="s">
        <v>1860</v>
      </c>
      <c r="AAZ1" t="s">
        <v>1861</v>
      </c>
      <c r="ABA1" t="s">
        <v>1862</v>
      </c>
      <c r="ABB1" t="s">
        <v>1863</v>
      </c>
      <c r="ABC1" t="s">
        <v>1864</v>
      </c>
      <c r="ABD1" t="s">
        <v>1865</v>
      </c>
      <c r="ABE1" t="s">
        <v>1866</v>
      </c>
      <c r="ABF1" t="s">
        <v>1867</v>
      </c>
      <c r="ABG1" t="s">
        <v>1868</v>
      </c>
      <c r="ABH1" t="s">
        <v>1869</v>
      </c>
      <c r="ABI1" t="s">
        <v>1870</v>
      </c>
      <c r="ABJ1" t="s">
        <v>1871</v>
      </c>
      <c r="ABK1" t="s">
        <v>1872</v>
      </c>
      <c r="ABL1" t="s">
        <v>1873</v>
      </c>
      <c r="ABM1" t="s">
        <v>1874</v>
      </c>
      <c r="ABN1" t="s">
        <v>1875</v>
      </c>
      <c r="ABO1" t="s">
        <v>1876</v>
      </c>
      <c r="ABP1" t="s">
        <v>1877</v>
      </c>
      <c r="ABQ1" t="s">
        <v>1878</v>
      </c>
      <c r="ABR1" t="s">
        <v>1879</v>
      </c>
      <c r="ABS1" t="s">
        <v>1880</v>
      </c>
      <c r="ABT1" t="s">
        <v>1881</v>
      </c>
      <c r="ABU1" t="s">
        <v>1874</v>
      </c>
      <c r="ABV1" t="s">
        <v>1875</v>
      </c>
      <c r="ABW1" t="s">
        <v>1882</v>
      </c>
      <c r="ABX1" t="s">
        <v>1883</v>
      </c>
      <c r="ABY1" t="s">
        <v>1884</v>
      </c>
      <c r="ABZ1" t="s">
        <v>1885</v>
      </c>
      <c r="ACA1" t="s">
        <v>1886</v>
      </c>
      <c r="ACB1" t="s">
        <v>1887</v>
      </c>
      <c r="ACC1" t="s">
        <v>1888</v>
      </c>
      <c r="ACD1" t="s">
        <v>1889</v>
      </c>
      <c r="ACE1" t="s">
        <v>1890</v>
      </c>
      <c r="ACF1" t="s">
        <v>1891</v>
      </c>
      <c r="ACG1" t="s">
        <v>1892</v>
      </c>
      <c r="ACH1" t="s">
        <v>1893</v>
      </c>
      <c r="ACI1" t="s">
        <v>1894</v>
      </c>
      <c r="ACJ1" t="s">
        <v>1895</v>
      </c>
      <c r="ACK1" t="s">
        <v>1896</v>
      </c>
      <c r="ACL1" t="s">
        <v>1897</v>
      </c>
      <c r="ACM1" t="s">
        <v>1898</v>
      </c>
      <c r="ACN1" t="s">
        <v>1899</v>
      </c>
      <c r="ACO1" t="s">
        <v>1900</v>
      </c>
      <c r="ACP1" t="s">
        <v>1901</v>
      </c>
      <c r="ACQ1" t="s">
        <v>1902</v>
      </c>
      <c r="ACR1" t="s">
        <v>1903</v>
      </c>
      <c r="ACS1" t="s">
        <v>1904</v>
      </c>
      <c r="ACT1" t="s">
        <v>1897</v>
      </c>
      <c r="ACU1" t="s">
        <v>1898</v>
      </c>
    </row>
    <row r="2" spans="1:775" ht="18" customHeight="1">
      <c r="A2" cm="1">
        <f t="array" ref="A2:Y2">'4）プログラム調査票'!D7:AB7</f>
        <v>0</v>
      </c>
      <c r="B2">
        <v>0</v>
      </c>
      <c r="C2">
        <v>0</v>
      </c>
      <c r="D2">
        <v>0</v>
      </c>
      <c r="E2">
        <v>0</v>
      </c>
      <c r="F2">
        <v>0</v>
      </c>
      <c r="G2">
        <v>0</v>
      </c>
      <c r="H2">
        <v>0</v>
      </c>
      <c r="I2">
        <v>0</v>
      </c>
      <c r="J2">
        <v>0</v>
      </c>
      <c r="K2">
        <v>0</v>
      </c>
      <c r="L2">
        <v>0</v>
      </c>
      <c r="M2">
        <v>0</v>
      </c>
      <c r="N2">
        <v>0</v>
      </c>
      <c r="O2">
        <v>0</v>
      </c>
      <c r="P2">
        <v>0</v>
      </c>
      <c r="Q2">
        <v>0</v>
      </c>
      <c r="R2">
        <v>0</v>
      </c>
      <c r="S2">
        <v>0</v>
      </c>
      <c r="T2">
        <v>0</v>
      </c>
      <c r="U2">
        <v>0</v>
      </c>
      <c r="V2">
        <v>0</v>
      </c>
      <c r="W2">
        <v>0</v>
      </c>
      <c r="X2">
        <v>0</v>
      </c>
      <c r="Y2">
        <v>0</v>
      </c>
      <c r="Z2" cm="1">
        <f t="array" ref="Z2:AX2">'4）プログラム調査票'!D8:AB8</f>
        <v>0</v>
      </c>
      <c r="AA2">
        <v>0</v>
      </c>
      <c r="AB2">
        <v>0</v>
      </c>
      <c r="AC2">
        <v>0</v>
      </c>
      <c r="AD2">
        <v>0</v>
      </c>
      <c r="AE2">
        <v>0</v>
      </c>
      <c r="AF2">
        <v>0</v>
      </c>
      <c r="AG2">
        <v>0</v>
      </c>
      <c r="AH2">
        <v>0</v>
      </c>
      <c r="AI2">
        <v>0</v>
      </c>
      <c r="AJ2">
        <v>0</v>
      </c>
      <c r="AK2">
        <v>0</v>
      </c>
      <c r="AL2">
        <v>0</v>
      </c>
      <c r="AM2">
        <v>0</v>
      </c>
      <c r="AN2">
        <v>0</v>
      </c>
      <c r="AO2">
        <v>0</v>
      </c>
      <c r="AP2">
        <v>0</v>
      </c>
      <c r="AQ2">
        <v>0</v>
      </c>
      <c r="AR2">
        <v>0</v>
      </c>
      <c r="AS2">
        <v>0</v>
      </c>
      <c r="AT2">
        <v>0</v>
      </c>
      <c r="AU2">
        <v>0</v>
      </c>
      <c r="AV2">
        <v>0</v>
      </c>
      <c r="AW2">
        <v>0</v>
      </c>
      <c r="AX2">
        <v>0</v>
      </c>
      <c r="AY2" cm="1">
        <f t="array" ref="AY2:BW2">'4）プログラム調査票'!D9:AB9</f>
        <v>0</v>
      </c>
      <c r="AZ2">
        <v>0</v>
      </c>
      <c r="BA2">
        <v>0</v>
      </c>
      <c r="BB2">
        <v>0</v>
      </c>
      <c r="BC2">
        <v>0</v>
      </c>
      <c r="BD2">
        <v>0</v>
      </c>
      <c r="BE2">
        <v>0</v>
      </c>
      <c r="BF2">
        <v>0</v>
      </c>
      <c r="BG2">
        <v>0</v>
      </c>
      <c r="BH2">
        <v>0</v>
      </c>
      <c r="BI2">
        <v>0</v>
      </c>
      <c r="BJ2">
        <v>0</v>
      </c>
      <c r="BK2">
        <v>0</v>
      </c>
      <c r="BL2">
        <v>0</v>
      </c>
      <c r="BM2">
        <v>0</v>
      </c>
      <c r="BN2">
        <v>0</v>
      </c>
      <c r="BO2">
        <v>0</v>
      </c>
      <c r="BP2">
        <v>0</v>
      </c>
      <c r="BQ2">
        <v>0</v>
      </c>
      <c r="BR2">
        <v>0</v>
      </c>
      <c r="BS2">
        <v>0</v>
      </c>
      <c r="BT2">
        <v>0</v>
      </c>
      <c r="BU2">
        <v>0</v>
      </c>
      <c r="BV2">
        <v>0</v>
      </c>
      <c r="BW2">
        <v>0</v>
      </c>
      <c r="BX2" cm="1">
        <f t="array" ref="BX2:CV2">'4）プログラム調査票'!D10:AB10</f>
        <v>0</v>
      </c>
      <c r="BY2">
        <v>0</v>
      </c>
      <c r="BZ2">
        <v>0</v>
      </c>
      <c r="CA2">
        <v>0</v>
      </c>
      <c r="CB2">
        <v>0</v>
      </c>
      <c r="CC2">
        <v>0</v>
      </c>
      <c r="CD2">
        <v>0</v>
      </c>
      <c r="CE2">
        <v>0</v>
      </c>
      <c r="CF2">
        <v>0</v>
      </c>
      <c r="CG2">
        <v>0</v>
      </c>
      <c r="CH2">
        <v>0</v>
      </c>
      <c r="CI2">
        <v>0</v>
      </c>
      <c r="CJ2">
        <v>0</v>
      </c>
      <c r="CK2">
        <v>0</v>
      </c>
      <c r="CL2">
        <v>0</v>
      </c>
      <c r="CM2">
        <v>0</v>
      </c>
      <c r="CN2">
        <v>0</v>
      </c>
      <c r="CO2">
        <v>0</v>
      </c>
      <c r="CP2">
        <v>0</v>
      </c>
      <c r="CQ2">
        <v>0</v>
      </c>
      <c r="CR2">
        <v>0</v>
      </c>
      <c r="CS2">
        <v>0</v>
      </c>
      <c r="CT2">
        <v>0</v>
      </c>
      <c r="CU2">
        <v>0</v>
      </c>
      <c r="CV2">
        <v>0</v>
      </c>
      <c r="CW2" cm="1">
        <f t="array" ref="CW2:DU2">'4）プログラム調査票'!D11:AB11</f>
        <v>0</v>
      </c>
      <c r="CX2">
        <v>0</v>
      </c>
      <c r="CY2">
        <v>0</v>
      </c>
      <c r="CZ2">
        <v>0</v>
      </c>
      <c r="DA2">
        <v>0</v>
      </c>
      <c r="DB2">
        <v>0</v>
      </c>
      <c r="DC2">
        <v>0</v>
      </c>
      <c r="DD2">
        <v>0</v>
      </c>
      <c r="DE2">
        <v>0</v>
      </c>
      <c r="DF2">
        <v>0</v>
      </c>
      <c r="DG2">
        <v>0</v>
      </c>
      <c r="DH2">
        <v>0</v>
      </c>
      <c r="DI2">
        <v>0</v>
      </c>
      <c r="DJ2">
        <v>0</v>
      </c>
      <c r="DK2">
        <v>0</v>
      </c>
      <c r="DL2">
        <v>0</v>
      </c>
      <c r="DM2">
        <v>0</v>
      </c>
      <c r="DN2">
        <v>0</v>
      </c>
      <c r="DO2">
        <v>0</v>
      </c>
      <c r="DP2">
        <v>0</v>
      </c>
      <c r="DQ2">
        <v>0</v>
      </c>
      <c r="DR2">
        <v>0</v>
      </c>
      <c r="DS2">
        <v>0</v>
      </c>
      <c r="DT2">
        <v>0</v>
      </c>
      <c r="DU2">
        <v>0</v>
      </c>
      <c r="DV2" cm="1">
        <f t="array" ref="DV2:ET2">'4）プログラム調査票'!D12:AB12</f>
        <v>0</v>
      </c>
      <c r="DW2">
        <v>0</v>
      </c>
      <c r="DX2">
        <v>0</v>
      </c>
      <c r="DY2">
        <v>0</v>
      </c>
      <c r="DZ2">
        <v>0</v>
      </c>
      <c r="EA2">
        <v>0</v>
      </c>
      <c r="EB2">
        <v>0</v>
      </c>
      <c r="EC2">
        <v>0</v>
      </c>
      <c r="ED2">
        <v>0</v>
      </c>
      <c r="EE2">
        <v>0</v>
      </c>
      <c r="EF2">
        <v>0</v>
      </c>
      <c r="EG2">
        <v>0</v>
      </c>
      <c r="EH2">
        <v>0</v>
      </c>
      <c r="EI2">
        <v>0</v>
      </c>
      <c r="EJ2">
        <v>0</v>
      </c>
      <c r="EK2">
        <v>0</v>
      </c>
      <c r="EL2">
        <v>0</v>
      </c>
      <c r="EM2">
        <v>0</v>
      </c>
      <c r="EN2">
        <v>0</v>
      </c>
      <c r="EO2">
        <v>0</v>
      </c>
      <c r="EP2">
        <v>0</v>
      </c>
      <c r="EQ2">
        <v>0</v>
      </c>
      <c r="ER2">
        <v>0</v>
      </c>
      <c r="ES2">
        <v>0</v>
      </c>
      <c r="ET2">
        <v>0</v>
      </c>
      <c r="EU2" cm="1">
        <f t="array" ref="EU2:FS2">'4）プログラム調査票'!D13:AB13</f>
        <v>0</v>
      </c>
      <c r="EV2">
        <v>0</v>
      </c>
      <c r="EW2">
        <v>0</v>
      </c>
      <c r="EX2">
        <v>0</v>
      </c>
      <c r="EY2">
        <v>0</v>
      </c>
      <c r="EZ2">
        <v>0</v>
      </c>
      <c r="FA2">
        <v>0</v>
      </c>
      <c r="FB2">
        <v>0</v>
      </c>
      <c r="FC2">
        <v>0</v>
      </c>
      <c r="FD2">
        <v>0</v>
      </c>
      <c r="FE2">
        <v>0</v>
      </c>
      <c r="FF2">
        <v>0</v>
      </c>
      <c r="FG2">
        <v>0</v>
      </c>
      <c r="FH2">
        <v>0</v>
      </c>
      <c r="FI2">
        <v>0</v>
      </c>
      <c r="FJ2">
        <v>0</v>
      </c>
      <c r="FK2">
        <v>0</v>
      </c>
      <c r="FL2">
        <v>0</v>
      </c>
      <c r="FM2">
        <v>0</v>
      </c>
      <c r="FN2">
        <v>0</v>
      </c>
      <c r="FO2">
        <v>0</v>
      </c>
      <c r="FP2">
        <v>0</v>
      </c>
      <c r="FQ2">
        <v>0</v>
      </c>
      <c r="FR2">
        <v>0</v>
      </c>
      <c r="FS2">
        <v>0</v>
      </c>
      <c r="FT2" cm="1">
        <f t="array" ref="FT2:GR2">'4）プログラム調査票'!D14:AB14</f>
        <v>0</v>
      </c>
      <c r="FU2">
        <v>0</v>
      </c>
      <c r="FV2">
        <v>0</v>
      </c>
      <c r="FW2">
        <v>0</v>
      </c>
      <c r="FX2">
        <v>0</v>
      </c>
      <c r="FY2">
        <v>0</v>
      </c>
      <c r="FZ2">
        <v>0</v>
      </c>
      <c r="GA2">
        <v>0</v>
      </c>
      <c r="GB2">
        <v>0</v>
      </c>
      <c r="GC2">
        <v>0</v>
      </c>
      <c r="GD2">
        <v>0</v>
      </c>
      <c r="GE2">
        <v>0</v>
      </c>
      <c r="GF2">
        <v>0</v>
      </c>
      <c r="GG2">
        <v>0</v>
      </c>
      <c r="GH2">
        <v>0</v>
      </c>
      <c r="GI2">
        <v>0</v>
      </c>
      <c r="GJ2">
        <v>0</v>
      </c>
      <c r="GK2">
        <v>0</v>
      </c>
      <c r="GL2">
        <v>0</v>
      </c>
      <c r="GM2">
        <v>0</v>
      </c>
      <c r="GN2">
        <v>0</v>
      </c>
      <c r="GO2">
        <v>0</v>
      </c>
      <c r="GP2">
        <v>0</v>
      </c>
      <c r="GQ2">
        <v>0</v>
      </c>
      <c r="GR2">
        <v>0</v>
      </c>
      <c r="GS2" cm="1">
        <f t="array" ref="GS2:HQ2">'4）プログラム調査票'!D15:AB15</f>
        <v>0</v>
      </c>
      <c r="GT2">
        <v>0</v>
      </c>
      <c r="GU2">
        <v>0</v>
      </c>
      <c r="GV2">
        <v>0</v>
      </c>
      <c r="GW2">
        <v>0</v>
      </c>
      <c r="GX2">
        <v>0</v>
      </c>
      <c r="GY2">
        <v>0</v>
      </c>
      <c r="GZ2">
        <v>0</v>
      </c>
      <c r="HA2">
        <v>0</v>
      </c>
      <c r="HB2">
        <v>0</v>
      </c>
      <c r="HC2">
        <v>0</v>
      </c>
      <c r="HD2">
        <v>0</v>
      </c>
      <c r="HE2">
        <v>0</v>
      </c>
      <c r="HF2">
        <v>0</v>
      </c>
      <c r="HG2">
        <v>0</v>
      </c>
      <c r="HH2">
        <v>0</v>
      </c>
      <c r="HI2">
        <v>0</v>
      </c>
      <c r="HJ2">
        <v>0</v>
      </c>
      <c r="HK2">
        <v>0</v>
      </c>
      <c r="HL2">
        <v>0</v>
      </c>
      <c r="HM2">
        <v>0</v>
      </c>
      <c r="HN2">
        <v>0</v>
      </c>
      <c r="HO2">
        <v>0</v>
      </c>
      <c r="HP2">
        <v>0</v>
      </c>
      <c r="HQ2">
        <v>0</v>
      </c>
      <c r="HR2" cm="1">
        <f t="array" ref="HR2:IP2">'4）プログラム調査票'!D16:AB16</f>
        <v>0</v>
      </c>
      <c r="HS2">
        <v>0</v>
      </c>
      <c r="HT2">
        <v>0</v>
      </c>
      <c r="HU2">
        <v>0</v>
      </c>
      <c r="HV2">
        <v>0</v>
      </c>
      <c r="HW2">
        <v>0</v>
      </c>
      <c r="HX2">
        <v>0</v>
      </c>
      <c r="HY2">
        <v>0</v>
      </c>
      <c r="HZ2">
        <v>0</v>
      </c>
      <c r="IA2">
        <v>0</v>
      </c>
      <c r="IB2">
        <v>0</v>
      </c>
      <c r="IC2">
        <v>0</v>
      </c>
      <c r="ID2">
        <v>0</v>
      </c>
      <c r="IE2">
        <v>0</v>
      </c>
      <c r="IF2">
        <v>0</v>
      </c>
      <c r="IG2">
        <v>0</v>
      </c>
      <c r="IH2">
        <v>0</v>
      </c>
      <c r="II2">
        <v>0</v>
      </c>
      <c r="IJ2">
        <v>0</v>
      </c>
      <c r="IK2">
        <v>0</v>
      </c>
      <c r="IL2">
        <v>0</v>
      </c>
      <c r="IM2">
        <v>0</v>
      </c>
      <c r="IN2">
        <v>0</v>
      </c>
      <c r="IO2">
        <v>0</v>
      </c>
      <c r="IP2">
        <v>0</v>
      </c>
      <c r="IQ2" cm="1">
        <f t="array" ref="IQ2:JO2">'4）プログラム調査票'!D17:AB17</f>
        <v>0</v>
      </c>
      <c r="IR2">
        <v>0</v>
      </c>
      <c r="IS2">
        <v>0</v>
      </c>
      <c r="IT2">
        <v>0</v>
      </c>
      <c r="IU2">
        <v>0</v>
      </c>
      <c r="IV2">
        <v>0</v>
      </c>
      <c r="IW2">
        <v>0</v>
      </c>
      <c r="IX2">
        <v>0</v>
      </c>
      <c r="IY2">
        <v>0</v>
      </c>
      <c r="IZ2">
        <v>0</v>
      </c>
      <c r="JA2">
        <v>0</v>
      </c>
      <c r="JB2">
        <v>0</v>
      </c>
      <c r="JC2">
        <v>0</v>
      </c>
      <c r="JD2">
        <v>0</v>
      </c>
      <c r="JE2">
        <v>0</v>
      </c>
      <c r="JF2">
        <v>0</v>
      </c>
      <c r="JG2">
        <v>0</v>
      </c>
      <c r="JH2">
        <v>0</v>
      </c>
      <c r="JI2">
        <v>0</v>
      </c>
      <c r="JJ2">
        <v>0</v>
      </c>
      <c r="JK2">
        <v>0</v>
      </c>
      <c r="JL2">
        <v>0</v>
      </c>
      <c r="JM2">
        <v>0</v>
      </c>
      <c r="JN2">
        <v>0</v>
      </c>
      <c r="JO2">
        <v>0</v>
      </c>
      <c r="JP2" cm="1">
        <f t="array" ref="JP2:KN2">'4）プログラム調査票'!D18:AB18</f>
        <v>0</v>
      </c>
      <c r="JQ2">
        <v>0</v>
      </c>
      <c r="JR2">
        <v>0</v>
      </c>
      <c r="JS2">
        <v>0</v>
      </c>
      <c r="JT2">
        <v>0</v>
      </c>
      <c r="JU2">
        <v>0</v>
      </c>
      <c r="JV2">
        <v>0</v>
      </c>
      <c r="JW2">
        <v>0</v>
      </c>
      <c r="JX2">
        <v>0</v>
      </c>
      <c r="JY2">
        <v>0</v>
      </c>
      <c r="JZ2">
        <v>0</v>
      </c>
      <c r="KA2">
        <v>0</v>
      </c>
      <c r="KB2">
        <v>0</v>
      </c>
      <c r="KC2">
        <v>0</v>
      </c>
      <c r="KD2">
        <v>0</v>
      </c>
      <c r="KE2">
        <v>0</v>
      </c>
      <c r="KF2">
        <v>0</v>
      </c>
      <c r="KG2">
        <v>0</v>
      </c>
      <c r="KH2">
        <v>0</v>
      </c>
      <c r="KI2">
        <v>0</v>
      </c>
      <c r="KJ2">
        <v>0</v>
      </c>
      <c r="KK2">
        <v>0</v>
      </c>
      <c r="KL2">
        <v>0</v>
      </c>
      <c r="KM2">
        <v>0</v>
      </c>
      <c r="KN2">
        <v>0</v>
      </c>
      <c r="KO2" cm="1">
        <f t="array" ref="KO2:LM2">'4）プログラム調査票'!D19:AB19</f>
        <v>0</v>
      </c>
      <c r="KP2">
        <v>0</v>
      </c>
      <c r="KQ2">
        <v>0</v>
      </c>
      <c r="KR2">
        <v>0</v>
      </c>
      <c r="KS2">
        <v>0</v>
      </c>
      <c r="KT2">
        <v>0</v>
      </c>
      <c r="KU2">
        <v>0</v>
      </c>
      <c r="KV2">
        <v>0</v>
      </c>
      <c r="KW2">
        <v>0</v>
      </c>
      <c r="KX2">
        <v>0</v>
      </c>
      <c r="KY2">
        <v>0</v>
      </c>
      <c r="KZ2">
        <v>0</v>
      </c>
      <c r="LA2">
        <v>0</v>
      </c>
      <c r="LB2">
        <v>0</v>
      </c>
      <c r="LC2">
        <v>0</v>
      </c>
      <c r="LD2">
        <v>0</v>
      </c>
      <c r="LE2">
        <v>0</v>
      </c>
      <c r="LF2">
        <v>0</v>
      </c>
      <c r="LG2">
        <v>0</v>
      </c>
      <c r="LH2">
        <v>0</v>
      </c>
      <c r="LI2">
        <v>0</v>
      </c>
      <c r="LJ2">
        <v>0</v>
      </c>
      <c r="LK2">
        <v>0</v>
      </c>
      <c r="LL2">
        <v>0</v>
      </c>
      <c r="LM2">
        <v>0</v>
      </c>
      <c r="LN2" cm="1">
        <f t="array" ref="LN2:ML2">'4）プログラム調査票'!D20:AB20</f>
        <v>0</v>
      </c>
      <c r="LO2">
        <v>0</v>
      </c>
      <c r="LP2">
        <v>0</v>
      </c>
      <c r="LQ2">
        <v>0</v>
      </c>
      <c r="LR2">
        <v>0</v>
      </c>
      <c r="LS2">
        <v>0</v>
      </c>
      <c r="LT2">
        <v>0</v>
      </c>
      <c r="LU2">
        <v>0</v>
      </c>
      <c r="LV2">
        <v>0</v>
      </c>
      <c r="LW2">
        <v>0</v>
      </c>
      <c r="LX2">
        <v>0</v>
      </c>
      <c r="LY2">
        <v>0</v>
      </c>
      <c r="LZ2">
        <v>0</v>
      </c>
      <c r="MA2">
        <v>0</v>
      </c>
      <c r="MB2">
        <v>0</v>
      </c>
      <c r="MC2">
        <v>0</v>
      </c>
      <c r="MD2">
        <v>0</v>
      </c>
      <c r="ME2">
        <v>0</v>
      </c>
      <c r="MF2">
        <v>0</v>
      </c>
      <c r="MG2">
        <v>0</v>
      </c>
      <c r="MH2">
        <v>0</v>
      </c>
      <c r="MI2">
        <v>0</v>
      </c>
      <c r="MJ2">
        <v>0</v>
      </c>
      <c r="MK2">
        <v>0</v>
      </c>
      <c r="ML2">
        <v>0</v>
      </c>
      <c r="MM2" cm="1">
        <f t="array" ref="MM2:NK2">'4）プログラム調査票'!D21:AB21</f>
        <v>0</v>
      </c>
      <c r="MN2">
        <v>0</v>
      </c>
      <c r="MO2">
        <v>0</v>
      </c>
      <c r="MP2">
        <v>0</v>
      </c>
      <c r="MQ2">
        <v>0</v>
      </c>
      <c r="MR2">
        <v>0</v>
      </c>
      <c r="MS2">
        <v>0</v>
      </c>
      <c r="MT2">
        <v>0</v>
      </c>
      <c r="MU2">
        <v>0</v>
      </c>
      <c r="MV2">
        <v>0</v>
      </c>
      <c r="MW2">
        <v>0</v>
      </c>
      <c r="MX2">
        <v>0</v>
      </c>
      <c r="MY2">
        <v>0</v>
      </c>
      <c r="MZ2">
        <v>0</v>
      </c>
      <c r="NA2">
        <v>0</v>
      </c>
      <c r="NB2">
        <v>0</v>
      </c>
      <c r="NC2">
        <v>0</v>
      </c>
      <c r="ND2">
        <v>0</v>
      </c>
      <c r="NE2">
        <v>0</v>
      </c>
      <c r="NF2">
        <v>0</v>
      </c>
      <c r="NG2">
        <v>0</v>
      </c>
      <c r="NH2">
        <v>0</v>
      </c>
      <c r="NI2">
        <v>0</v>
      </c>
      <c r="NJ2">
        <v>0</v>
      </c>
      <c r="NK2">
        <v>0</v>
      </c>
      <c r="NL2" cm="1">
        <f t="array" ref="NL2:OJ2">'4）プログラム調査票'!D22:AB22</f>
        <v>0</v>
      </c>
      <c r="NM2">
        <v>0</v>
      </c>
      <c r="NN2">
        <v>0</v>
      </c>
      <c r="NO2">
        <v>0</v>
      </c>
      <c r="NP2">
        <v>0</v>
      </c>
      <c r="NQ2">
        <v>0</v>
      </c>
      <c r="NR2">
        <v>0</v>
      </c>
      <c r="NS2">
        <v>0</v>
      </c>
      <c r="NT2">
        <v>0</v>
      </c>
      <c r="NU2">
        <v>0</v>
      </c>
      <c r="NV2">
        <v>0</v>
      </c>
      <c r="NW2">
        <v>0</v>
      </c>
      <c r="NX2">
        <v>0</v>
      </c>
      <c r="NY2">
        <v>0</v>
      </c>
      <c r="NZ2">
        <v>0</v>
      </c>
      <c r="OA2">
        <v>0</v>
      </c>
      <c r="OB2">
        <v>0</v>
      </c>
      <c r="OC2">
        <v>0</v>
      </c>
      <c r="OD2">
        <v>0</v>
      </c>
      <c r="OE2">
        <v>0</v>
      </c>
      <c r="OF2">
        <v>0</v>
      </c>
      <c r="OG2">
        <v>0</v>
      </c>
      <c r="OH2">
        <v>0</v>
      </c>
      <c r="OI2">
        <v>0</v>
      </c>
      <c r="OJ2">
        <v>0</v>
      </c>
      <c r="OK2" cm="1">
        <f t="array" ref="OK2:PI2">'4）プログラム調査票'!D23:AB23</f>
        <v>0</v>
      </c>
      <c r="OL2">
        <v>0</v>
      </c>
      <c r="OM2">
        <v>0</v>
      </c>
      <c r="ON2">
        <v>0</v>
      </c>
      <c r="OO2">
        <v>0</v>
      </c>
      <c r="OP2">
        <v>0</v>
      </c>
      <c r="OQ2">
        <v>0</v>
      </c>
      <c r="OR2">
        <v>0</v>
      </c>
      <c r="OS2">
        <v>0</v>
      </c>
      <c r="OT2">
        <v>0</v>
      </c>
      <c r="OU2">
        <v>0</v>
      </c>
      <c r="OV2">
        <v>0</v>
      </c>
      <c r="OW2">
        <v>0</v>
      </c>
      <c r="OX2">
        <v>0</v>
      </c>
      <c r="OY2">
        <v>0</v>
      </c>
      <c r="OZ2">
        <v>0</v>
      </c>
      <c r="PA2">
        <v>0</v>
      </c>
      <c r="PB2">
        <v>0</v>
      </c>
      <c r="PC2">
        <v>0</v>
      </c>
      <c r="PD2">
        <v>0</v>
      </c>
      <c r="PE2">
        <v>0</v>
      </c>
      <c r="PF2">
        <v>0</v>
      </c>
      <c r="PG2">
        <v>0</v>
      </c>
      <c r="PH2">
        <v>0</v>
      </c>
      <c r="PI2">
        <v>0</v>
      </c>
      <c r="PJ2" cm="1">
        <f t="array" ref="PJ2:QH2">'4）プログラム調査票'!D24:AB24</f>
        <v>0</v>
      </c>
      <c r="PK2">
        <v>0</v>
      </c>
      <c r="PL2">
        <v>0</v>
      </c>
      <c r="PM2">
        <v>0</v>
      </c>
      <c r="PN2">
        <v>0</v>
      </c>
      <c r="PO2">
        <v>0</v>
      </c>
      <c r="PP2">
        <v>0</v>
      </c>
      <c r="PQ2">
        <v>0</v>
      </c>
      <c r="PR2">
        <v>0</v>
      </c>
      <c r="PS2">
        <v>0</v>
      </c>
      <c r="PT2">
        <v>0</v>
      </c>
      <c r="PU2">
        <v>0</v>
      </c>
      <c r="PV2">
        <v>0</v>
      </c>
      <c r="PW2">
        <v>0</v>
      </c>
      <c r="PX2">
        <v>0</v>
      </c>
      <c r="PY2">
        <v>0</v>
      </c>
      <c r="PZ2">
        <v>0</v>
      </c>
      <c r="QA2">
        <v>0</v>
      </c>
      <c r="QB2">
        <v>0</v>
      </c>
      <c r="QC2">
        <v>0</v>
      </c>
      <c r="QD2">
        <v>0</v>
      </c>
      <c r="QE2">
        <v>0</v>
      </c>
      <c r="QF2">
        <v>0</v>
      </c>
      <c r="QG2">
        <v>0</v>
      </c>
      <c r="QH2">
        <v>0</v>
      </c>
      <c r="QI2" cm="1">
        <f t="array" ref="QI2:RG2">'4）プログラム調査票'!D25:AB25</f>
        <v>0</v>
      </c>
      <c r="QJ2">
        <v>0</v>
      </c>
      <c r="QK2">
        <v>0</v>
      </c>
      <c r="QL2">
        <v>0</v>
      </c>
      <c r="QM2">
        <v>0</v>
      </c>
      <c r="QN2">
        <v>0</v>
      </c>
      <c r="QO2">
        <v>0</v>
      </c>
      <c r="QP2">
        <v>0</v>
      </c>
      <c r="QQ2">
        <v>0</v>
      </c>
      <c r="QR2">
        <v>0</v>
      </c>
      <c r="QS2">
        <v>0</v>
      </c>
      <c r="QT2">
        <v>0</v>
      </c>
      <c r="QU2">
        <v>0</v>
      </c>
      <c r="QV2">
        <v>0</v>
      </c>
      <c r="QW2">
        <v>0</v>
      </c>
      <c r="QX2">
        <v>0</v>
      </c>
      <c r="QY2">
        <v>0</v>
      </c>
      <c r="QZ2">
        <v>0</v>
      </c>
      <c r="RA2">
        <v>0</v>
      </c>
      <c r="RB2">
        <v>0</v>
      </c>
      <c r="RC2">
        <v>0</v>
      </c>
      <c r="RD2">
        <v>0</v>
      </c>
      <c r="RE2">
        <v>0</v>
      </c>
      <c r="RF2">
        <v>0</v>
      </c>
      <c r="RG2">
        <v>0</v>
      </c>
      <c r="RH2" cm="1">
        <f t="array" ref="RH2:SF2">'4）プログラム調査票'!D26:AB26</f>
        <v>0</v>
      </c>
      <c r="RI2">
        <v>0</v>
      </c>
      <c r="RJ2">
        <v>0</v>
      </c>
      <c r="RK2">
        <v>0</v>
      </c>
      <c r="RL2">
        <v>0</v>
      </c>
      <c r="RM2">
        <v>0</v>
      </c>
      <c r="RN2">
        <v>0</v>
      </c>
      <c r="RO2">
        <v>0</v>
      </c>
      <c r="RP2">
        <v>0</v>
      </c>
      <c r="RQ2">
        <v>0</v>
      </c>
      <c r="RR2">
        <v>0</v>
      </c>
      <c r="RS2">
        <v>0</v>
      </c>
      <c r="RT2">
        <v>0</v>
      </c>
      <c r="RU2">
        <v>0</v>
      </c>
      <c r="RV2">
        <v>0</v>
      </c>
      <c r="RW2">
        <v>0</v>
      </c>
      <c r="RX2">
        <v>0</v>
      </c>
      <c r="RY2">
        <v>0</v>
      </c>
      <c r="RZ2">
        <v>0</v>
      </c>
      <c r="SA2">
        <v>0</v>
      </c>
      <c r="SB2">
        <v>0</v>
      </c>
      <c r="SC2">
        <v>0</v>
      </c>
      <c r="SD2">
        <v>0</v>
      </c>
      <c r="SE2">
        <v>0</v>
      </c>
      <c r="SF2">
        <v>0</v>
      </c>
      <c r="SG2" cm="1">
        <f t="array" ref="SG2:TE2">'4）プログラム調査票'!D27:AB27</f>
        <v>0</v>
      </c>
      <c r="SH2">
        <v>0</v>
      </c>
      <c r="SI2">
        <v>0</v>
      </c>
      <c r="SJ2">
        <v>0</v>
      </c>
      <c r="SK2">
        <v>0</v>
      </c>
      <c r="SL2">
        <v>0</v>
      </c>
      <c r="SM2">
        <v>0</v>
      </c>
      <c r="SN2">
        <v>0</v>
      </c>
      <c r="SO2">
        <v>0</v>
      </c>
      <c r="SP2">
        <v>0</v>
      </c>
      <c r="SQ2">
        <v>0</v>
      </c>
      <c r="SR2">
        <v>0</v>
      </c>
      <c r="SS2">
        <v>0</v>
      </c>
      <c r="ST2">
        <v>0</v>
      </c>
      <c r="SU2">
        <v>0</v>
      </c>
      <c r="SV2">
        <v>0</v>
      </c>
      <c r="SW2">
        <v>0</v>
      </c>
      <c r="SX2">
        <v>0</v>
      </c>
      <c r="SY2">
        <v>0</v>
      </c>
      <c r="SZ2">
        <v>0</v>
      </c>
      <c r="TA2">
        <v>0</v>
      </c>
      <c r="TB2">
        <v>0</v>
      </c>
      <c r="TC2">
        <v>0</v>
      </c>
      <c r="TD2">
        <v>0</v>
      </c>
      <c r="TE2">
        <v>0</v>
      </c>
      <c r="TF2" cm="1">
        <f t="array" ref="TF2:UD2">'4）プログラム調査票'!D28:AB28</f>
        <v>0</v>
      </c>
      <c r="TG2">
        <v>0</v>
      </c>
      <c r="TH2">
        <v>0</v>
      </c>
      <c r="TI2">
        <v>0</v>
      </c>
      <c r="TJ2">
        <v>0</v>
      </c>
      <c r="TK2">
        <v>0</v>
      </c>
      <c r="TL2">
        <v>0</v>
      </c>
      <c r="TM2">
        <v>0</v>
      </c>
      <c r="TN2">
        <v>0</v>
      </c>
      <c r="TO2">
        <v>0</v>
      </c>
      <c r="TP2">
        <v>0</v>
      </c>
      <c r="TQ2">
        <v>0</v>
      </c>
      <c r="TR2">
        <v>0</v>
      </c>
      <c r="TS2">
        <v>0</v>
      </c>
      <c r="TT2">
        <v>0</v>
      </c>
      <c r="TU2">
        <v>0</v>
      </c>
      <c r="TV2">
        <v>0</v>
      </c>
      <c r="TW2">
        <v>0</v>
      </c>
      <c r="TX2">
        <v>0</v>
      </c>
      <c r="TY2">
        <v>0</v>
      </c>
      <c r="TZ2">
        <v>0</v>
      </c>
      <c r="UA2">
        <v>0</v>
      </c>
      <c r="UB2">
        <v>0</v>
      </c>
      <c r="UC2">
        <v>0</v>
      </c>
      <c r="UD2">
        <v>0</v>
      </c>
      <c r="UE2" cm="1">
        <f t="array" ref="UE2:VC2">'4）プログラム調査票'!D29:AB29</f>
        <v>0</v>
      </c>
      <c r="UF2">
        <v>0</v>
      </c>
      <c r="UG2">
        <v>0</v>
      </c>
      <c r="UH2">
        <v>0</v>
      </c>
      <c r="UI2">
        <v>0</v>
      </c>
      <c r="UJ2">
        <v>0</v>
      </c>
      <c r="UK2">
        <v>0</v>
      </c>
      <c r="UL2">
        <v>0</v>
      </c>
      <c r="UM2">
        <v>0</v>
      </c>
      <c r="UN2">
        <v>0</v>
      </c>
      <c r="UO2">
        <v>0</v>
      </c>
      <c r="UP2">
        <v>0</v>
      </c>
      <c r="UQ2">
        <v>0</v>
      </c>
      <c r="UR2">
        <v>0</v>
      </c>
      <c r="US2">
        <v>0</v>
      </c>
      <c r="UT2">
        <v>0</v>
      </c>
      <c r="UU2">
        <v>0</v>
      </c>
      <c r="UV2">
        <v>0</v>
      </c>
      <c r="UW2">
        <v>0</v>
      </c>
      <c r="UX2">
        <v>0</v>
      </c>
      <c r="UY2">
        <v>0</v>
      </c>
      <c r="UZ2">
        <v>0</v>
      </c>
      <c r="VA2">
        <v>0</v>
      </c>
      <c r="VB2">
        <v>0</v>
      </c>
      <c r="VC2">
        <v>0</v>
      </c>
      <c r="VD2" cm="1">
        <f t="array" ref="VD2:WB2">'4）プログラム調査票'!D30:AB30</f>
        <v>0</v>
      </c>
      <c r="VE2">
        <v>0</v>
      </c>
      <c r="VF2">
        <v>0</v>
      </c>
      <c r="VG2">
        <v>0</v>
      </c>
      <c r="VH2">
        <v>0</v>
      </c>
      <c r="VI2">
        <v>0</v>
      </c>
      <c r="VJ2">
        <v>0</v>
      </c>
      <c r="VK2">
        <v>0</v>
      </c>
      <c r="VL2">
        <v>0</v>
      </c>
      <c r="VM2">
        <v>0</v>
      </c>
      <c r="VN2">
        <v>0</v>
      </c>
      <c r="VO2">
        <v>0</v>
      </c>
      <c r="VP2">
        <v>0</v>
      </c>
      <c r="VQ2">
        <v>0</v>
      </c>
      <c r="VR2">
        <v>0</v>
      </c>
      <c r="VS2">
        <v>0</v>
      </c>
      <c r="VT2">
        <v>0</v>
      </c>
      <c r="VU2">
        <v>0</v>
      </c>
      <c r="VV2">
        <v>0</v>
      </c>
      <c r="VW2">
        <v>0</v>
      </c>
      <c r="VX2">
        <v>0</v>
      </c>
      <c r="VY2">
        <v>0</v>
      </c>
      <c r="VZ2">
        <v>0</v>
      </c>
      <c r="WA2">
        <v>0</v>
      </c>
      <c r="WB2">
        <v>0</v>
      </c>
      <c r="WC2" cm="1">
        <f t="array" ref="WC2:XA2">'4）プログラム調査票'!D31:AB31</f>
        <v>0</v>
      </c>
      <c r="WD2">
        <v>0</v>
      </c>
      <c r="WE2">
        <v>0</v>
      </c>
      <c r="WF2">
        <v>0</v>
      </c>
      <c r="WG2">
        <v>0</v>
      </c>
      <c r="WH2">
        <v>0</v>
      </c>
      <c r="WI2">
        <v>0</v>
      </c>
      <c r="WJ2">
        <v>0</v>
      </c>
      <c r="WK2">
        <v>0</v>
      </c>
      <c r="WL2">
        <v>0</v>
      </c>
      <c r="WM2">
        <v>0</v>
      </c>
      <c r="WN2">
        <v>0</v>
      </c>
      <c r="WO2">
        <v>0</v>
      </c>
      <c r="WP2">
        <v>0</v>
      </c>
      <c r="WQ2">
        <v>0</v>
      </c>
      <c r="WR2">
        <v>0</v>
      </c>
      <c r="WS2">
        <v>0</v>
      </c>
      <c r="WT2">
        <v>0</v>
      </c>
      <c r="WU2">
        <v>0</v>
      </c>
      <c r="WV2">
        <v>0</v>
      </c>
      <c r="WW2">
        <v>0</v>
      </c>
      <c r="WX2">
        <v>0</v>
      </c>
      <c r="WY2">
        <v>0</v>
      </c>
      <c r="WZ2">
        <v>0</v>
      </c>
      <c r="XA2">
        <v>0</v>
      </c>
      <c r="XB2" cm="1">
        <f t="array" ref="XB2:XZ2">'4）プログラム調査票'!D32:AB32</f>
        <v>0</v>
      </c>
      <c r="XC2">
        <v>0</v>
      </c>
      <c r="XD2">
        <v>0</v>
      </c>
      <c r="XE2">
        <v>0</v>
      </c>
      <c r="XF2">
        <v>0</v>
      </c>
      <c r="XG2">
        <v>0</v>
      </c>
      <c r="XH2">
        <v>0</v>
      </c>
      <c r="XI2">
        <v>0</v>
      </c>
      <c r="XJ2">
        <v>0</v>
      </c>
      <c r="XK2">
        <v>0</v>
      </c>
      <c r="XL2">
        <v>0</v>
      </c>
      <c r="XM2">
        <v>0</v>
      </c>
      <c r="XN2">
        <v>0</v>
      </c>
      <c r="XO2">
        <v>0</v>
      </c>
      <c r="XP2">
        <v>0</v>
      </c>
      <c r="XQ2">
        <v>0</v>
      </c>
      <c r="XR2">
        <v>0</v>
      </c>
      <c r="XS2">
        <v>0</v>
      </c>
      <c r="XT2">
        <v>0</v>
      </c>
      <c r="XU2">
        <v>0</v>
      </c>
      <c r="XV2">
        <v>0</v>
      </c>
      <c r="XW2">
        <v>0</v>
      </c>
      <c r="XX2">
        <v>0</v>
      </c>
      <c r="XY2">
        <v>0</v>
      </c>
      <c r="XZ2">
        <v>0</v>
      </c>
      <c r="YA2" cm="1">
        <f t="array" ref="YA2:YY2">'4）プログラム調査票'!D33:AB33</f>
        <v>0</v>
      </c>
      <c r="YB2">
        <v>0</v>
      </c>
      <c r="YC2">
        <v>0</v>
      </c>
      <c r="YD2">
        <v>0</v>
      </c>
      <c r="YE2">
        <v>0</v>
      </c>
      <c r="YF2">
        <v>0</v>
      </c>
      <c r="YG2">
        <v>0</v>
      </c>
      <c r="YH2">
        <v>0</v>
      </c>
      <c r="YI2">
        <v>0</v>
      </c>
      <c r="YJ2">
        <v>0</v>
      </c>
      <c r="YK2">
        <v>0</v>
      </c>
      <c r="YL2">
        <v>0</v>
      </c>
      <c r="YM2">
        <v>0</v>
      </c>
      <c r="YN2">
        <v>0</v>
      </c>
      <c r="YO2">
        <v>0</v>
      </c>
      <c r="YP2">
        <v>0</v>
      </c>
      <c r="YQ2">
        <v>0</v>
      </c>
      <c r="YR2">
        <v>0</v>
      </c>
      <c r="YS2">
        <v>0</v>
      </c>
      <c r="YT2">
        <v>0</v>
      </c>
      <c r="YU2">
        <v>0</v>
      </c>
      <c r="YV2">
        <v>0</v>
      </c>
      <c r="YW2">
        <v>0</v>
      </c>
      <c r="YX2">
        <v>0</v>
      </c>
      <c r="YY2">
        <v>0</v>
      </c>
      <c r="YZ2" cm="1">
        <f t="array" ref="YZ2:ZX2">'4）プログラム調査票'!D34:AB34</f>
        <v>0</v>
      </c>
      <c r="ZA2">
        <v>0</v>
      </c>
      <c r="ZB2">
        <v>0</v>
      </c>
      <c r="ZC2">
        <v>0</v>
      </c>
      <c r="ZD2">
        <v>0</v>
      </c>
      <c r="ZE2">
        <v>0</v>
      </c>
      <c r="ZF2">
        <v>0</v>
      </c>
      <c r="ZG2">
        <v>0</v>
      </c>
      <c r="ZH2">
        <v>0</v>
      </c>
      <c r="ZI2">
        <v>0</v>
      </c>
      <c r="ZJ2">
        <v>0</v>
      </c>
      <c r="ZK2">
        <v>0</v>
      </c>
      <c r="ZL2">
        <v>0</v>
      </c>
      <c r="ZM2">
        <v>0</v>
      </c>
      <c r="ZN2">
        <v>0</v>
      </c>
      <c r="ZO2">
        <v>0</v>
      </c>
      <c r="ZP2">
        <v>0</v>
      </c>
      <c r="ZQ2">
        <v>0</v>
      </c>
      <c r="ZR2">
        <v>0</v>
      </c>
      <c r="ZS2">
        <v>0</v>
      </c>
      <c r="ZT2">
        <v>0</v>
      </c>
      <c r="ZU2">
        <v>0</v>
      </c>
      <c r="ZV2">
        <v>0</v>
      </c>
      <c r="ZW2">
        <v>0</v>
      </c>
      <c r="ZX2">
        <v>0</v>
      </c>
      <c r="ZY2" cm="1">
        <f t="array" ref="ZY2:AAW2">'4）プログラム調査票'!D35:AB35</f>
        <v>0</v>
      </c>
      <c r="ZZ2">
        <v>0</v>
      </c>
      <c r="AAA2">
        <v>0</v>
      </c>
      <c r="AAB2">
        <v>0</v>
      </c>
      <c r="AAC2">
        <v>0</v>
      </c>
      <c r="AAD2">
        <v>0</v>
      </c>
      <c r="AAE2">
        <v>0</v>
      </c>
      <c r="AAF2">
        <v>0</v>
      </c>
      <c r="AAG2">
        <v>0</v>
      </c>
      <c r="AAH2">
        <v>0</v>
      </c>
      <c r="AAI2">
        <v>0</v>
      </c>
      <c r="AAJ2">
        <v>0</v>
      </c>
      <c r="AAK2">
        <v>0</v>
      </c>
      <c r="AAL2">
        <v>0</v>
      </c>
      <c r="AAM2">
        <v>0</v>
      </c>
      <c r="AAN2">
        <v>0</v>
      </c>
      <c r="AAO2">
        <v>0</v>
      </c>
      <c r="AAP2">
        <v>0</v>
      </c>
      <c r="AAQ2">
        <v>0</v>
      </c>
      <c r="AAR2">
        <v>0</v>
      </c>
      <c r="AAS2">
        <v>0</v>
      </c>
      <c r="AAT2">
        <v>0</v>
      </c>
      <c r="AAU2">
        <v>0</v>
      </c>
      <c r="AAV2">
        <v>0</v>
      </c>
      <c r="AAW2">
        <v>0</v>
      </c>
      <c r="AAX2" cm="1">
        <f t="array" ref="AAX2:ABV2">'4）プログラム調査票'!D36:AB36</f>
        <v>0</v>
      </c>
      <c r="AAY2">
        <v>0</v>
      </c>
      <c r="AAZ2">
        <v>0</v>
      </c>
      <c r="ABA2">
        <v>0</v>
      </c>
      <c r="ABB2">
        <v>0</v>
      </c>
      <c r="ABC2">
        <v>0</v>
      </c>
      <c r="ABD2">
        <v>0</v>
      </c>
      <c r="ABE2">
        <v>0</v>
      </c>
      <c r="ABF2">
        <v>0</v>
      </c>
      <c r="ABG2">
        <v>0</v>
      </c>
      <c r="ABH2">
        <v>0</v>
      </c>
      <c r="ABI2">
        <v>0</v>
      </c>
      <c r="ABJ2">
        <v>0</v>
      </c>
      <c r="ABK2">
        <v>0</v>
      </c>
      <c r="ABL2">
        <v>0</v>
      </c>
      <c r="ABM2">
        <v>0</v>
      </c>
      <c r="ABN2">
        <v>0</v>
      </c>
      <c r="ABO2">
        <v>0</v>
      </c>
      <c r="ABP2">
        <v>0</v>
      </c>
      <c r="ABQ2">
        <v>0</v>
      </c>
      <c r="ABR2">
        <v>0</v>
      </c>
      <c r="ABS2">
        <v>0</v>
      </c>
      <c r="ABT2">
        <v>0</v>
      </c>
      <c r="ABU2">
        <v>0</v>
      </c>
      <c r="ABV2">
        <v>0</v>
      </c>
      <c r="ABW2" cm="1">
        <f t="array" ref="ABW2:ACU2">'4）プログラム調査票'!D37:AB37</f>
        <v>0</v>
      </c>
      <c r="ABX2">
        <v>0</v>
      </c>
      <c r="ABY2">
        <v>0</v>
      </c>
      <c r="ABZ2">
        <v>0</v>
      </c>
      <c r="ACA2">
        <v>0</v>
      </c>
      <c r="ACB2">
        <v>0</v>
      </c>
      <c r="ACC2">
        <v>0</v>
      </c>
      <c r="ACD2">
        <v>0</v>
      </c>
      <c r="ACE2">
        <v>0</v>
      </c>
      <c r="ACF2">
        <v>0</v>
      </c>
      <c r="ACG2">
        <v>0</v>
      </c>
      <c r="ACH2">
        <v>0</v>
      </c>
      <c r="ACI2">
        <v>0</v>
      </c>
      <c r="ACJ2">
        <v>0</v>
      </c>
      <c r="ACK2">
        <v>0</v>
      </c>
      <c r="ACL2">
        <v>0</v>
      </c>
      <c r="ACM2">
        <v>0</v>
      </c>
      <c r="ACN2">
        <v>0</v>
      </c>
      <c r="ACO2">
        <v>0</v>
      </c>
      <c r="ACP2">
        <v>0</v>
      </c>
      <c r="ACQ2">
        <v>0</v>
      </c>
      <c r="ACR2">
        <v>0</v>
      </c>
      <c r="ACS2">
        <v>0</v>
      </c>
      <c r="ACT2">
        <v>0</v>
      </c>
      <c r="ACU2">
        <v>0</v>
      </c>
    </row>
  </sheetData>
  <phoneticPr fontId="1"/>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7D5C4-B600-4986-A490-A5BEF4318F7A}">
  <sheetPr codeName="Sheet6">
    <tabColor theme="5" tint="0.79998168889431442"/>
  </sheetPr>
  <dimension ref="A1:U1952"/>
  <sheetViews>
    <sheetView zoomScale="70" zoomScaleNormal="70" workbookViewId="0"/>
  </sheetViews>
  <sheetFormatPr defaultRowHeight="18"/>
  <cols>
    <col min="1" max="1" width="7.5" customWidth="1"/>
    <col min="2" max="2" width="14.296875" customWidth="1"/>
    <col min="3" max="11" width="6.69921875" customWidth="1"/>
    <col min="12" max="12" width="3.69921875" customWidth="1"/>
    <col min="13" max="13" width="7.19921875" customWidth="1"/>
    <col min="17" max="17" width="6" customWidth="1"/>
  </cols>
  <sheetData>
    <row r="1" spans="1:21" ht="19.2">
      <c r="A1" s="125" t="s">
        <v>2185</v>
      </c>
      <c r="B1" s="126"/>
      <c r="C1" s="126"/>
      <c r="D1" s="126"/>
      <c r="E1" s="126"/>
      <c r="F1" s="126"/>
      <c r="G1" s="126"/>
      <c r="H1" s="126"/>
      <c r="I1" s="126"/>
      <c r="J1" s="126"/>
      <c r="K1" s="126"/>
      <c r="L1" s="126"/>
      <c r="M1" s="126"/>
      <c r="N1" s="126"/>
      <c r="O1" s="126"/>
      <c r="P1" s="126"/>
      <c r="Q1" s="126"/>
      <c r="R1" s="126"/>
      <c r="S1" s="126"/>
      <c r="T1" s="126"/>
      <c r="U1" s="126"/>
    </row>
    <row r="2" spans="1:21">
      <c r="A2" s="22" t="s">
        <v>188</v>
      </c>
      <c r="B2" s="21"/>
      <c r="C2" s="21"/>
      <c r="D2" s="21"/>
      <c r="E2" s="21"/>
      <c r="F2" s="21"/>
      <c r="G2" s="21"/>
      <c r="H2" s="21"/>
      <c r="I2" s="21"/>
      <c r="J2" s="21"/>
      <c r="K2" s="21"/>
      <c r="L2" s="21"/>
      <c r="M2" s="21"/>
      <c r="N2" s="21"/>
      <c r="O2" s="21"/>
      <c r="P2" s="21"/>
      <c r="Q2" s="21"/>
      <c r="R2" s="21"/>
      <c r="S2" s="21"/>
      <c r="T2" s="21"/>
    </row>
    <row r="3" spans="1:21" ht="18.600000000000001" thickBot="1">
      <c r="A3" s="22" t="s">
        <v>657</v>
      </c>
      <c r="B3" s="21"/>
      <c r="C3" s="21"/>
      <c r="D3" s="21"/>
      <c r="E3" s="21"/>
      <c r="F3" s="21"/>
      <c r="G3" s="21"/>
      <c r="H3" s="21"/>
      <c r="I3" s="21"/>
      <c r="J3" s="21"/>
      <c r="K3" s="21"/>
      <c r="L3" s="21"/>
      <c r="M3" s="21"/>
      <c r="N3" s="21"/>
      <c r="O3" s="21"/>
      <c r="P3" s="21"/>
      <c r="Q3" s="21"/>
      <c r="R3" s="21"/>
      <c r="S3" s="21"/>
      <c r="T3" s="21"/>
    </row>
    <row r="4" spans="1:21">
      <c r="A4" s="137">
        <v>1</v>
      </c>
      <c r="B4" s="129"/>
      <c r="C4" s="129"/>
      <c r="D4" s="129"/>
      <c r="E4" s="129"/>
      <c r="F4" s="129"/>
      <c r="G4" s="129"/>
      <c r="H4" s="129"/>
      <c r="I4" s="129"/>
      <c r="J4" s="129"/>
      <c r="K4" s="129"/>
      <c r="L4" s="129"/>
      <c r="M4" s="129"/>
      <c r="N4" s="129"/>
      <c r="O4" s="129"/>
      <c r="P4" s="129"/>
      <c r="Q4" s="129"/>
      <c r="R4" s="129"/>
      <c r="S4" s="129"/>
      <c r="T4" s="129"/>
      <c r="U4" s="130"/>
    </row>
    <row r="5" spans="1:21" ht="23.25" customHeight="1">
      <c r="A5" s="131"/>
      <c r="B5" s="21"/>
      <c r="C5" s="21"/>
      <c r="D5" s="21"/>
      <c r="E5" s="21"/>
      <c r="F5" s="276" t="s">
        <v>139</v>
      </c>
      <c r="G5" s="276"/>
      <c r="H5" s="181"/>
      <c r="I5" s="181"/>
      <c r="J5" s="181"/>
      <c r="K5" s="181"/>
      <c r="L5" s="21"/>
      <c r="M5" s="21"/>
      <c r="N5" s="21"/>
      <c r="O5" s="21"/>
      <c r="P5" s="21"/>
      <c r="Q5" s="21"/>
      <c r="R5" s="21"/>
      <c r="S5" s="21"/>
      <c r="T5" s="21"/>
      <c r="U5" s="132"/>
    </row>
    <row r="6" spans="1:21">
      <c r="A6" s="131" t="s">
        <v>636</v>
      </c>
      <c r="B6" s="21"/>
      <c r="C6" s="21"/>
      <c r="D6" s="21"/>
      <c r="E6" s="21"/>
      <c r="F6" s="21"/>
      <c r="G6" s="21"/>
      <c r="H6" s="21"/>
      <c r="I6" s="21"/>
      <c r="J6" s="21"/>
      <c r="K6" s="21"/>
      <c r="L6" s="21"/>
      <c r="M6" s="21"/>
      <c r="N6" s="21"/>
      <c r="O6" s="21"/>
      <c r="P6" s="21"/>
      <c r="Q6" s="21"/>
      <c r="R6" s="21"/>
      <c r="S6" s="21"/>
      <c r="T6" s="21"/>
      <c r="U6" s="132"/>
    </row>
    <row r="7" spans="1:21">
      <c r="A7" s="258" t="s">
        <v>123</v>
      </c>
      <c r="B7" s="192"/>
      <c r="C7" s="208"/>
      <c r="D7" s="209"/>
      <c r="E7" s="210"/>
      <c r="F7" s="103"/>
      <c r="G7" s="103"/>
      <c r="H7" s="103"/>
      <c r="I7" s="103"/>
      <c r="J7" s="21"/>
      <c r="K7" s="21"/>
      <c r="L7" s="21"/>
      <c r="M7" s="21"/>
      <c r="N7" s="21"/>
      <c r="O7" s="21"/>
      <c r="P7" s="21"/>
      <c r="Q7" s="21"/>
      <c r="R7" s="21"/>
      <c r="S7" s="21"/>
      <c r="T7" s="21"/>
      <c r="U7" s="132"/>
    </row>
    <row r="8" spans="1:21">
      <c r="A8" s="258" t="s">
        <v>43</v>
      </c>
      <c r="B8" s="192"/>
      <c r="C8" s="208"/>
      <c r="D8" s="209"/>
      <c r="E8" s="210"/>
      <c r="F8" s="103"/>
      <c r="G8" s="103"/>
      <c r="H8" s="103"/>
      <c r="I8" s="103"/>
      <c r="J8" s="21"/>
      <c r="K8" s="21"/>
      <c r="L8" s="21"/>
      <c r="M8" s="21"/>
      <c r="N8" s="21"/>
      <c r="O8" s="21"/>
      <c r="P8" s="21"/>
      <c r="Q8" s="21"/>
      <c r="R8" s="21"/>
      <c r="S8" s="21"/>
      <c r="T8" s="21"/>
      <c r="U8" s="132"/>
    </row>
    <row r="9" spans="1:21">
      <c r="A9" s="258" t="s">
        <v>44</v>
      </c>
      <c r="B9" s="192"/>
      <c r="C9" s="208"/>
      <c r="D9" s="209"/>
      <c r="E9" s="210"/>
      <c r="F9" s="67"/>
      <c r="G9" s="67"/>
      <c r="H9" s="67"/>
      <c r="I9" s="67"/>
      <c r="J9" s="67"/>
      <c r="K9" s="67"/>
      <c r="L9" s="67"/>
      <c r="M9" s="21"/>
      <c r="N9" s="21"/>
      <c r="O9" s="21"/>
      <c r="P9" s="21"/>
      <c r="Q9" s="21"/>
      <c r="R9" s="21"/>
      <c r="S9" s="21"/>
      <c r="T9" s="21"/>
      <c r="U9" s="132"/>
    </row>
    <row r="10" spans="1:21">
      <c r="A10" s="258" t="s">
        <v>45</v>
      </c>
      <c r="B10" s="192"/>
      <c r="C10" s="243"/>
      <c r="D10" s="244"/>
      <c r="E10" s="244"/>
      <c r="F10" s="243"/>
      <c r="G10" s="244"/>
      <c r="H10" s="244"/>
      <c r="I10" s="211"/>
      <c r="J10" s="211"/>
      <c r="K10" s="211"/>
      <c r="L10" s="67"/>
      <c r="M10" s="21"/>
      <c r="N10" s="21"/>
      <c r="O10" s="21"/>
      <c r="P10" s="21"/>
      <c r="Q10" s="21"/>
      <c r="R10" s="21"/>
      <c r="S10" s="21"/>
      <c r="T10" s="21"/>
      <c r="U10" s="132"/>
    </row>
    <row r="11" spans="1:21">
      <c r="A11" s="275" t="s">
        <v>46</v>
      </c>
      <c r="B11" s="223"/>
      <c r="C11" s="243"/>
      <c r="D11" s="244"/>
      <c r="E11" s="253"/>
      <c r="F11" s="67"/>
      <c r="G11" s="67"/>
      <c r="H11" s="67"/>
      <c r="I11" s="67"/>
      <c r="J11" s="67"/>
      <c r="K11" s="67"/>
      <c r="L11" s="67"/>
      <c r="M11" s="21"/>
      <c r="N11" s="21"/>
      <c r="O11" s="21"/>
      <c r="P11" s="21"/>
      <c r="Q11" s="21"/>
      <c r="R11" s="21"/>
      <c r="S11" s="21"/>
      <c r="T11" s="21"/>
      <c r="U11" s="132"/>
    </row>
    <row r="12" spans="1:21">
      <c r="A12" s="258" t="s">
        <v>47</v>
      </c>
      <c r="B12" s="192"/>
      <c r="C12" s="208"/>
      <c r="D12" s="209"/>
      <c r="E12" s="210"/>
      <c r="F12" s="103"/>
      <c r="G12" s="103"/>
      <c r="H12" s="103"/>
      <c r="I12" s="103"/>
      <c r="J12" s="103"/>
      <c r="K12" s="103"/>
      <c r="L12" s="103"/>
      <c r="M12" s="21"/>
      <c r="N12" s="21"/>
      <c r="O12" s="21"/>
      <c r="P12" s="21"/>
      <c r="Q12" s="21"/>
      <c r="R12" s="21"/>
      <c r="S12" s="21"/>
      <c r="T12" s="21"/>
      <c r="U12" s="132"/>
    </row>
    <row r="13" spans="1:21" ht="12.75" customHeight="1">
      <c r="A13" s="133"/>
      <c r="B13" s="103"/>
      <c r="C13" s="103"/>
      <c r="D13" s="103"/>
      <c r="E13" s="103"/>
      <c r="F13" s="103"/>
      <c r="G13" s="103"/>
      <c r="H13" s="103"/>
      <c r="I13" s="103"/>
      <c r="J13" s="103"/>
      <c r="K13" s="103"/>
      <c r="L13" s="103"/>
      <c r="M13" s="21"/>
      <c r="N13" s="21"/>
      <c r="O13" s="21"/>
      <c r="P13" s="21"/>
      <c r="Q13" s="21"/>
      <c r="R13" s="21"/>
      <c r="S13" s="21"/>
      <c r="T13" s="21"/>
      <c r="U13" s="132"/>
    </row>
    <row r="14" spans="1:21" ht="23.25" customHeight="1">
      <c r="A14" s="134" t="s">
        <v>186</v>
      </c>
      <c r="B14" s="104"/>
      <c r="C14" s="104"/>
      <c r="D14" s="104"/>
      <c r="E14" s="104"/>
      <c r="F14" s="104"/>
      <c r="G14" s="104"/>
      <c r="H14" s="104"/>
      <c r="I14" s="104"/>
      <c r="J14" s="104"/>
      <c r="K14" s="104"/>
      <c r="L14" s="21"/>
      <c r="M14" s="21"/>
      <c r="N14" s="21"/>
      <c r="O14" s="21"/>
      <c r="P14" s="21"/>
      <c r="Q14" s="21"/>
      <c r="R14" s="21"/>
      <c r="S14" s="21"/>
      <c r="T14" s="21"/>
      <c r="U14" s="132"/>
    </row>
    <row r="15" spans="1:21">
      <c r="A15" s="258"/>
      <c r="B15" s="192"/>
      <c r="C15" s="190" t="s">
        <v>63</v>
      </c>
      <c r="D15" s="191"/>
      <c r="E15" s="192"/>
      <c r="F15" s="216" t="s">
        <v>138</v>
      </c>
      <c r="G15" s="216"/>
      <c r="H15" s="216"/>
      <c r="I15" s="216"/>
      <c r="J15" s="216"/>
      <c r="K15" s="216"/>
      <c r="L15" s="103"/>
      <c r="M15" s="21"/>
      <c r="N15" s="21"/>
      <c r="O15" s="21"/>
      <c r="P15" s="21"/>
      <c r="Q15" s="21"/>
      <c r="R15" s="21"/>
      <c r="S15" s="21"/>
      <c r="T15" s="21"/>
      <c r="U15" s="132"/>
    </row>
    <row r="16" spans="1:21">
      <c r="A16" s="262" t="s">
        <v>637</v>
      </c>
      <c r="B16" s="263"/>
      <c r="C16" s="243"/>
      <c r="D16" s="244"/>
      <c r="E16" s="253"/>
      <c r="F16" s="243"/>
      <c r="G16" s="253"/>
      <c r="H16" s="243"/>
      <c r="I16" s="253"/>
      <c r="J16" s="243"/>
      <c r="K16" s="253"/>
      <c r="L16" s="67"/>
      <c r="M16" s="21"/>
      <c r="N16" s="21"/>
      <c r="O16" s="21"/>
      <c r="P16" s="21"/>
      <c r="Q16" s="21"/>
      <c r="R16" s="21"/>
      <c r="S16" s="21"/>
      <c r="T16" s="21"/>
      <c r="U16" s="132"/>
    </row>
    <row r="17" spans="1:21">
      <c r="A17" s="264" t="s">
        <v>638</v>
      </c>
      <c r="B17" s="204"/>
      <c r="C17" s="243"/>
      <c r="D17" s="244"/>
      <c r="E17" s="253"/>
      <c r="F17" s="243"/>
      <c r="G17" s="253"/>
      <c r="H17" s="243"/>
      <c r="I17" s="253"/>
      <c r="J17" s="243"/>
      <c r="K17" s="253"/>
      <c r="L17" s="103"/>
      <c r="M17" s="21"/>
      <c r="N17" s="21"/>
      <c r="O17" s="21"/>
      <c r="P17" s="21"/>
      <c r="Q17" s="21"/>
      <c r="R17" s="21"/>
      <c r="S17" s="21"/>
      <c r="T17" s="21"/>
      <c r="U17" s="132"/>
    </row>
    <row r="18" spans="1:21">
      <c r="A18" s="277" t="s">
        <v>48</v>
      </c>
      <c r="B18" s="278"/>
      <c r="C18" s="181"/>
      <c r="D18" s="181"/>
      <c r="E18" s="105" t="s">
        <v>133</v>
      </c>
      <c r="F18" s="67"/>
      <c r="G18" s="67"/>
      <c r="H18" s="67"/>
      <c r="I18" s="67"/>
      <c r="J18" s="67"/>
      <c r="K18" s="103"/>
      <c r="L18" s="103"/>
      <c r="M18" s="21"/>
      <c r="N18" s="21"/>
      <c r="O18" s="21"/>
      <c r="P18" s="21"/>
      <c r="Q18" s="21"/>
      <c r="R18" s="21"/>
      <c r="S18" s="21"/>
      <c r="T18" s="21"/>
      <c r="U18" s="132"/>
    </row>
    <row r="19" spans="1:21">
      <c r="A19" s="133"/>
      <c r="B19" s="103"/>
      <c r="C19" s="103"/>
      <c r="D19" s="103"/>
      <c r="E19" s="103"/>
      <c r="F19" s="67"/>
      <c r="G19" s="67"/>
      <c r="H19" s="67"/>
      <c r="I19" s="67"/>
      <c r="J19" s="67"/>
      <c r="K19" s="103"/>
      <c r="L19" s="103"/>
      <c r="M19" s="21"/>
      <c r="N19" s="21"/>
      <c r="O19" s="21"/>
      <c r="P19" s="21"/>
      <c r="Q19" s="21"/>
      <c r="R19" s="21"/>
      <c r="S19" s="21"/>
      <c r="T19" s="21"/>
      <c r="U19" s="132"/>
    </row>
    <row r="20" spans="1:21" ht="23.25" customHeight="1">
      <c r="A20" s="134" t="s">
        <v>187</v>
      </c>
      <c r="B20" s="104"/>
      <c r="C20" s="104"/>
      <c r="D20" s="104"/>
      <c r="E20" s="104"/>
      <c r="F20" s="104"/>
      <c r="G20" s="104"/>
      <c r="H20" s="104"/>
      <c r="I20" s="104"/>
      <c r="J20" s="104"/>
      <c r="K20" s="104"/>
      <c r="L20" s="21"/>
      <c r="M20" s="21"/>
      <c r="N20" s="21"/>
      <c r="O20" s="21"/>
      <c r="P20" s="21"/>
      <c r="Q20" s="21"/>
      <c r="R20" s="21"/>
      <c r="S20" s="21"/>
      <c r="T20" s="21"/>
      <c r="U20" s="132"/>
    </row>
    <row r="21" spans="1:21" ht="34.5" customHeight="1">
      <c r="A21" s="254" t="s">
        <v>743</v>
      </c>
      <c r="B21" s="255"/>
      <c r="C21" s="255"/>
      <c r="D21" s="255"/>
      <c r="E21" s="255"/>
      <c r="F21" s="255"/>
      <c r="G21" s="255"/>
      <c r="H21" s="255"/>
      <c r="I21" s="255"/>
      <c r="J21" s="255"/>
      <c r="K21" s="255"/>
      <c r="L21" s="255"/>
      <c r="M21" s="255"/>
      <c r="N21" s="255"/>
      <c r="O21" s="255"/>
      <c r="P21" s="255"/>
      <c r="Q21" s="255"/>
      <c r="R21" s="255"/>
      <c r="S21" s="255"/>
      <c r="T21" s="255"/>
      <c r="U21" s="132"/>
    </row>
    <row r="22" spans="1:21" ht="102.45" customHeight="1">
      <c r="A22" s="254"/>
      <c r="B22" s="255"/>
      <c r="C22" s="255"/>
      <c r="D22" s="255"/>
      <c r="E22" s="255"/>
      <c r="F22" s="255"/>
      <c r="G22" s="255"/>
      <c r="H22" s="255"/>
      <c r="I22" s="255"/>
      <c r="J22" s="255"/>
      <c r="K22" s="255"/>
      <c r="L22" s="255"/>
      <c r="M22" s="255"/>
      <c r="N22" s="255"/>
      <c r="O22" s="255"/>
      <c r="P22" s="255"/>
      <c r="Q22" s="255"/>
      <c r="R22" s="255"/>
      <c r="S22" s="255"/>
      <c r="T22" s="255"/>
      <c r="U22" s="132"/>
    </row>
    <row r="23" spans="1:21">
      <c r="A23" s="258" t="s">
        <v>179</v>
      </c>
      <c r="B23" s="191"/>
      <c r="C23" s="191"/>
      <c r="D23" s="256"/>
      <c r="E23" s="257"/>
      <c r="F23" s="259" t="s">
        <v>180</v>
      </c>
      <c r="G23" s="260"/>
      <c r="H23" s="260"/>
      <c r="I23" s="256"/>
      <c r="J23" s="257"/>
      <c r="K23" s="21"/>
      <c r="L23" s="21"/>
      <c r="M23" s="261" t="s">
        <v>395</v>
      </c>
      <c r="N23" s="261"/>
      <c r="O23" s="261"/>
      <c r="P23" s="261"/>
      <c r="Q23" s="261"/>
      <c r="R23" s="261"/>
      <c r="S23" s="261"/>
      <c r="T23" s="261"/>
      <c r="U23" s="132"/>
    </row>
    <row r="24" spans="1:21" ht="18.600000000000001" thickBot="1">
      <c r="A24" s="267" t="s">
        <v>393</v>
      </c>
      <c r="B24" s="216"/>
      <c r="C24" s="221" t="s">
        <v>135</v>
      </c>
      <c r="D24" s="222"/>
      <c r="E24" s="223"/>
      <c r="F24" s="274" t="s">
        <v>394</v>
      </c>
      <c r="G24" s="216"/>
      <c r="H24" s="216"/>
      <c r="I24" s="216"/>
      <c r="J24" s="216"/>
      <c r="K24" s="216"/>
      <c r="L24" s="21"/>
      <c r="M24" s="106" t="s">
        <v>24</v>
      </c>
      <c r="N24" s="190" t="s">
        <v>392</v>
      </c>
      <c r="O24" s="191"/>
      <c r="P24" s="191"/>
      <c r="Q24" s="106" t="s">
        <v>24</v>
      </c>
      <c r="R24" s="190" t="s">
        <v>392</v>
      </c>
      <c r="S24" s="191"/>
      <c r="T24" s="192"/>
      <c r="U24" s="132"/>
    </row>
    <row r="25" spans="1:21" ht="18.75" customHeight="1" thickTop="1">
      <c r="A25" s="267"/>
      <c r="B25" s="216"/>
      <c r="C25" s="26" t="s">
        <v>134</v>
      </c>
      <c r="D25" s="26" t="s">
        <v>50</v>
      </c>
      <c r="E25" s="39" t="s">
        <v>51</v>
      </c>
      <c r="F25" s="107" t="s">
        <v>52</v>
      </c>
      <c r="G25" s="70" t="s">
        <v>53</v>
      </c>
      <c r="H25" s="46" t="s">
        <v>54</v>
      </c>
      <c r="I25" s="46" t="s">
        <v>55</v>
      </c>
      <c r="J25" s="46" t="s">
        <v>56</v>
      </c>
      <c r="K25" s="46" t="s">
        <v>57</v>
      </c>
      <c r="L25" s="21"/>
      <c r="M25" s="102">
        <v>1</v>
      </c>
      <c r="N25" s="245" t="s">
        <v>386</v>
      </c>
      <c r="O25" s="246"/>
      <c r="P25" s="246"/>
      <c r="Q25" s="102">
        <v>17</v>
      </c>
      <c r="R25" s="248" t="s">
        <v>241</v>
      </c>
      <c r="S25" s="249"/>
      <c r="T25" s="250"/>
      <c r="U25" s="132"/>
    </row>
    <row r="26" spans="1:21" ht="24.75" customHeight="1">
      <c r="A26" s="265" t="s">
        <v>124</v>
      </c>
      <c r="B26" s="266"/>
      <c r="C26" s="158"/>
      <c r="D26" s="158"/>
      <c r="E26" s="108">
        <f>D26-C26</f>
        <v>0</v>
      </c>
      <c r="F26" s="160"/>
      <c r="G26" s="161"/>
      <c r="H26" s="159"/>
      <c r="I26" s="159"/>
      <c r="J26" s="159"/>
      <c r="K26" s="159"/>
      <c r="L26" s="21"/>
      <c r="M26" s="102">
        <v>2</v>
      </c>
      <c r="N26" s="245" t="s">
        <v>360</v>
      </c>
      <c r="O26" s="246"/>
      <c r="P26" s="246"/>
      <c r="Q26" s="109">
        <v>18</v>
      </c>
      <c r="R26" s="248" t="s">
        <v>385</v>
      </c>
      <c r="S26" s="249"/>
      <c r="T26" s="250"/>
      <c r="U26" s="132"/>
    </row>
    <row r="27" spans="1:21" ht="24.75" customHeight="1">
      <c r="A27" s="265" t="s">
        <v>125</v>
      </c>
      <c r="B27" s="266"/>
      <c r="C27" s="158"/>
      <c r="D27" s="158"/>
      <c r="E27" s="108">
        <f>D27-C27</f>
        <v>0</v>
      </c>
      <c r="F27" s="160"/>
      <c r="G27" s="161"/>
      <c r="H27" s="159"/>
      <c r="I27" s="159"/>
      <c r="J27" s="159"/>
      <c r="K27" s="159"/>
      <c r="L27" s="21"/>
      <c r="M27" s="102">
        <v>3</v>
      </c>
      <c r="N27" s="245" t="s">
        <v>387</v>
      </c>
      <c r="O27" s="246"/>
      <c r="P27" s="246"/>
      <c r="Q27" s="102">
        <v>19</v>
      </c>
      <c r="R27" s="248" t="s">
        <v>384</v>
      </c>
      <c r="S27" s="249"/>
      <c r="T27" s="250"/>
      <c r="U27" s="132"/>
    </row>
    <row r="28" spans="1:21" ht="27" customHeight="1">
      <c r="A28" s="265" t="s">
        <v>126</v>
      </c>
      <c r="B28" s="266"/>
      <c r="C28" s="158"/>
      <c r="D28" s="158"/>
      <c r="E28" s="108">
        <f>D28-C28</f>
        <v>0</v>
      </c>
      <c r="F28" s="160"/>
      <c r="G28" s="161"/>
      <c r="H28" s="159"/>
      <c r="I28" s="159"/>
      <c r="J28" s="159"/>
      <c r="K28" s="159"/>
      <c r="L28" s="21"/>
      <c r="M28" s="102">
        <v>4</v>
      </c>
      <c r="N28" s="245" t="s">
        <v>362</v>
      </c>
      <c r="O28" s="246"/>
      <c r="P28" s="246"/>
      <c r="Q28" s="102">
        <v>20</v>
      </c>
      <c r="R28" s="248" t="s">
        <v>383</v>
      </c>
      <c r="S28" s="249"/>
      <c r="T28" s="250"/>
      <c r="U28" s="132"/>
    </row>
    <row r="29" spans="1:21" ht="24.75" customHeight="1">
      <c r="A29" s="265" t="s">
        <v>127</v>
      </c>
      <c r="B29" s="266"/>
      <c r="C29" s="158"/>
      <c r="D29" s="158"/>
      <c r="E29" s="108">
        <f t="shared" ref="E29:E35" si="0">D29-C29</f>
        <v>0</v>
      </c>
      <c r="F29" s="160"/>
      <c r="G29" s="161"/>
      <c r="H29" s="159"/>
      <c r="I29" s="159"/>
      <c r="J29" s="159"/>
      <c r="K29" s="159"/>
      <c r="L29" s="21"/>
      <c r="M29" s="102">
        <v>5</v>
      </c>
      <c r="N29" s="245" t="s">
        <v>363</v>
      </c>
      <c r="O29" s="246"/>
      <c r="P29" s="246"/>
      <c r="Q29" s="109">
        <v>21</v>
      </c>
      <c r="R29" s="248" t="s">
        <v>380</v>
      </c>
      <c r="S29" s="249"/>
      <c r="T29" s="250"/>
      <c r="U29" s="132"/>
    </row>
    <row r="30" spans="1:21" ht="24.75" customHeight="1">
      <c r="A30" s="270" t="s">
        <v>658</v>
      </c>
      <c r="B30" s="271"/>
      <c r="C30" s="158"/>
      <c r="D30" s="158"/>
      <c r="E30" s="108">
        <f t="shared" si="0"/>
        <v>0</v>
      </c>
      <c r="F30" s="160"/>
      <c r="G30" s="161"/>
      <c r="H30" s="159"/>
      <c r="I30" s="159"/>
      <c r="J30" s="159"/>
      <c r="K30" s="159"/>
      <c r="L30" s="21"/>
      <c r="M30" s="102">
        <v>6</v>
      </c>
      <c r="N30" s="245" t="s">
        <v>364</v>
      </c>
      <c r="O30" s="246"/>
      <c r="P30" s="246"/>
      <c r="Q30" s="102">
        <v>22</v>
      </c>
      <c r="R30" s="248" t="s">
        <v>379</v>
      </c>
      <c r="S30" s="249"/>
      <c r="T30" s="250"/>
      <c r="U30" s="132"/>
    </row>
    <row r="31" spans="1:21" ht="24.75" customHeight="1">
      <c r="A31" s="270" t="s">
        <v>659</v>
      </c>
      <c r="B31" s="271"/>
      <c r="C31" s="158"/>
      <c r="D31" s="158"/>
      <c r="E31" s="108">
        <f>D31-C31</f>
        <v>0</v>
      </c>
      <c r="F31" s="160"/>
      <c r="G31" s="161"/>
      <c r="H31" s="159"/>
      <c r="I31" s="159"/>
      <c r="J31" s="159"/>
      <c r="K31" s="159"/>
      <c r="L31" s="21"/>
      <c r="M31" s="102">
        <v>7</v>
      </c>
      <c r="N31" s="245" t="s">
        <v>365</v>
      </c>
      <c r="O31" s="246"/>
      <c r="P31" s="246"/>
      <c r="Q31" s="102">
        <v>23</v>
      </c>
      <c r="R31" s="248" t="s">
        <v>378</v>
      </c>
      <c r="S31" s="249"/>
      <c r="T31" s="250"/>
      <c r="U31" s="132"/>
    </row>
    <row r="32" spans="1:21" ht="29.4" customHeight="1">
      <c r="A32" s="272" t="s">
        <v>128</v>
      </c>
      <c r="B32" s="273"/>
      <c r="C32" s="158"/>
      <c r="D32" s="158"/>
      <c r="E32" s="108">
        <f>D32-C32</f>
        <v>0</v>
      </c>
      <c r="F32" s="160"/>
      <c r="G32" s="161"/>
      <c r="H32" s="159"/>
      <c r="I32" s="159"/>
      <c r="J32" s="159"/>
      <c r="K32" s="159"/>
      <c r="L32" s="21"/>
      <c r="M32" s="102">
        <v>8</v>
      </c>
      <c r="N32" s="245" t="s">
        <v>366</v>
      </c>
      <c r="O32" s="246"/>
      <c r="P32" s="246"/>
      <c r="Q32" s="109">
        <v>24</v>
      </c>
      <c r="R32" s="248" t="s">
        <v>377</v>
      </c>
      <c r="S32" s="249"/>
      <c r="T32" s="250"/>
      <c r="U32" s="132"/>
    </row>
    <row r="33" spans="1:21" ht="32.4" customHeight="1">
      <c r="A33" s="268" t="s">
        <v>734</v>
      </c>
      <c r="B33" s="269"/>
      <c r="C33" s="158"/>
      <c r="D33" s="158"/>
      <c r="E33" s="108">
        <f t="shared" si="0"/>
        <v>0</v>
      </c>
      <c r="F33" s="160"/>
      <c r="G33" s="161"/>
      <c r="H33" s="159"/>
      <c r="I33" s="159"/>
      <c r="J33" s="159"/>
      <c r="K33" s="159"/>
      <c r="L33" s="21"/>
      <c r="M33" s="102">
        <v>9</v>
      </c>
      <c r="N33" s="245" t="s">
        <v>367</v>
      </c>
      <c r="O33" s="246"/>
      <c r="P33" s="246"/>
      <c r="Q33" s="102">
        <v>25</v>
      </c>
      <c r="R33" s="248" t="s">
        <v>376</v>
      </c>
      <c r="S33" s="249"/>
      <c r="T33" s="250"/>
      <c r="U33" s="132"/>
    </row>
    <row r="34" spans="1:21" ht="24.75" customHeight="1">
      <c r="A34" s="265" t="s">
        <v>129</v>
      </c>
      <c r="B34" s="266"/>
      <c r="C34" s="158"/>
      <c r="D34" s="158"/>
      <c r="E34" s="108">
        <f t="shared" si="0"/>
        <v>0</v>
      </c>
      <c r="F34" s="160"/>
      <c r="G34" s="161"/>
      <c r="H34" s="159"/>
      <c r="I34" s="159"/>
      <c r="J34" s="159"/>
      <c r="K34" s="159"/>
      <c r="L34" s="21"/>
      <c r="M34" s="102">
        <v>10</v>
      </c>
      <c r="N34" s="245" t="s">
        <v>368</v>
      </c>
      <c r="O34" s="246"/>
      <c r="P34" s="246"/>
      <c r="Q34" s="102">
        <v>26</v>
      </c>
      <c r="R34" s="248" t="s">
        <v>375</v>
      </c>
      <c r="S34" s="249"/>
      <c r="T34" s="250"/>
      <c r="U34" s="132"/>
    </row>
    <row r="35" spans="1:21" ht="24.75" customHeight="1">
      <c r="A35" s="270" t="s">
        <v>660</v>
      </c>
      <c r="B35" s="271"/>
      <c r="C35" s="158"/>
      <c r="D35" s="158"/>
      <c r="E35" s="108">
        <f t="shared" si="0"/>
        <v>0</v>
      </c>
      <c r="F35" s="160"/>
      <c r="G35" s="161"/>
      <c r="H35" s="159"/>
      <c r="I35" s="159"/>
      <c r="J35" s="159"/>
      <c r="K35" s="159"/>
      <c r="L35" s="21"/>
      <c r="M35" s="102">
        <v>11</v>
      </c>
      <c r="N35" s="245" t="s">
        <v>245</v>
      </c>
      <c r="O35" s="246"/>
      <c r="P35" s="246"/>
      <c r="Q35" s="109">
        <v>27</v>
      </c>
      <c r="R35" s="248" t="s">
        <v>374</v>
      </c>
      <c r="S35" s="249"/>
      <c r="T35" s="250"/>
      <c r="U35" s="132"/>
    </row>
    <row r="36" spans="1:21" ht="24.75" customHeight="1">
      <c r="A36" s="265" t="s">
        <v>130</v>
      </c>
      <c r="B36" s="266"/>
      <c r="C36" s="158"/>
      <c r="D36" s="158"/>
      <c r="E36" s="108">
        <f>D36-C36</f>
        <v>0</v>
      </c>
      <c r="F36" s="160"/>
      <c r="G36" s="161"/>
      <c r="H36" s="159"/>
      <c r="I36" s="159"/>
      <c r="J36" s="159"/>
      <c r="K36" s="159"/>
      <c r="L36" s="21"/>
      <c r="M36" s="102">
        <v>12</v>
      </c>
      <c r="N36" s="245" t="s">
        <v>369</v>
      </c>
      <c r="O36" s="246"/>
      <c r="P36" s="246"/>
      <c r="Q36" s="102">
        <v>28</v>
      </c>
      <c r="R36" s="248" t="s">
        <v>373</v>
      </c>
      <c r="S36" s="249"/>
      <c r="T36" s="250"/>
      <c r="U36" s="132"/>
    </row>
    <row r="37" spans="1:21" ht="24.75" customHeight="1">
      <c r="A37" s="265" t="s">
        <v>131</v>
      </c>
      <c r="B37" s="266"/>
      <c r="C37" s="158"/>
      <c r="D37" s="158"/>
      <c r="E37" s="108">
        <f>D37-C37</f>
        <v>0</v>
      </c>
      <c r="F37" s="160"/>
      <c r="G37" s="161"/>
      <c r="H37" s="159"/>
      <c r="I37" s="159"/>
      <c r="J37" s="159"/>
      <c r="K37" s="159"/>
      <c r="L37" s="21"/>
      <c r="M37" s="102">
        <v>13</v>
      </c>
      <c r="N37" s="245" t="s">
        <v>388</v>
      </c>
      <c r="O37" s="246"/>
      <c r="P37" s="246"/>
      <c r="Q37" s="102">
        <v>29</v>
      </c>
      <c r="R37" s="248" t="s">
        <v>372</v>
      </c>
      <c r="S37" s="249"/>
      <c r="T37" s="250"/>
      <c r="U37" s="132"/>
    </row>
    <row r="38" spans="1:21" ht="24.75" customHeight="1">
      <c r="A38" s="265" t="s">
        <v>132</v>
      </c>
      <c r="B38" s="266"/>
      <c r="C38" s="158"/>
      <c r="D38" s="158"/>
      <c r="E38" s="108">
        <f>D38-C38</f>
        <v>0</v>
      </c>
      <c r="F38" s="160"/>
      <c r="G38" s="161"/>
      <c r="H38" s="159"/>
      <c r="I38" s="159"/>
      <c r="J38" s="159"/>
      <c r="K38" s="159"/>
      <c r="L38" s="21"/>
      <c r="M38" s="102">
        <v>14</v>
      </c>
      <c r="N38" s="245" t="s">
        <v>389</v>
      </c>
      <c r="O38" s="246"/>
      <c r="P38" s="246"/>
      <c r="Q38" s="109">
        <v>30</v>
      </c>
      <c r="R38" s="248" t="s">
        <v>371</v>
      </c>
      <c r="S38" s="249"/>
      <c r="T38" s="250"/>
      <c r="U38" s="132"/>
    </row>
    <row r="39" spans="1:21" ht="24.75" customHeight="1">
      <c r="A39" s="251" t="s">
        <v>731</v>
      </c>
      <c r="B39" s="252"/>
      <c r="C39" s="154" t="str">
        <f>IF(COUNTBLANK(C26:C38),"空欄あり",COUNT(C26:C38)-COUNTIF(C26:C38,0))</f>
        <v>空欄あり</v>
      </c>
      <c r="D39" s="154" t="str">
        <f>IF(COUNTBLANK(D26:D38),"空欄あり",COUNT(D26:D38)-COUNTIF(D26:D38,0))</f>
        <v>空欄あり</v>
      </c>
      <c r="E39" s="157"/>
      <c r="F39" s="21"/>
      <c r="G39" s="21"/>
      <c r="H39" s="21"/>
      <c r="I39" s="21"/>
      <c r="J39" s="21"/>
      <c r="K39" s="21"/>
      <c r="L39" s="21"/>
      <c r="M39" s="102">
        <v>15</v>
      </c>
      <c r="N39" s="245" t="s">
        <v>390</v>
      </c>
      <c r="O39" s="246"/>
      <c r="P39" s="247"/>
      <c r="Q39" s="102">
        <v>31</v>
      </c>
      <c r="R39" s="248" t="s">
        <v>370</v>
      </c>
      <c r="S39" s="249"/>
      <c r="T39" s="250"/>
      <c r="U39" s="132"/>
    </row>
    <row r="40" spans="1:21" ht="24.75" customHeight="1">
      <c r="A40" s="251" t="s">
        <v>732</v>
      </c>
      <c r="B40" s="252"/>
      <c r="C40" s="154" t="str">
        <f>IF(C39="空欄あり","-",IF(D23="","-",IF(I23="","-",IF(G40=0,"-",IF(C39=10,SUM(C26:C38)*1.3,IF(C39=11,SUM(C26:C38)*1.182,IF(C39=12,SUM(C26:C38)*1.084,IF(C39=13,SUM(C26:C38)*1,"-"))))))))</f>
        <v>-</v>
      </c>
      <c r="D40" s="154" t="str">
        <f>IF(D39="空欄あり","-",IF(D23="","-",IF(I23="","-",IF(G40=0,"-",IF(D39=10,SUM(D26:D38)*1.3,IF(D39=11,SUM(D26:D38)*1.182,IF(D39=12,SUM(D26:D38)*1.084,IF(D39=13,SUM(D26:D38)*1,"-"))))))))</f>
        <v>-</v>
      </c>
      <c r="E40" s="156" t="str">
        <f>IF(C40="-","-",IF(D40="-","-",D40-C40))</f>
        <v>-</v>
      </c>
      <c r="F40" s="21"/>
      <c r="G40" s="155">
        <f>IF(A33=選択肢!$A$13,1,IF(A33=選択肢!$A$14,1,0))</f>
        <v>0</v>
      </c>
      <c r="H40" s="21"/>
      <c r="I40" s="21"/>
      <c r="J40" s="21"/>
      <c r="K40" s="21"/>
      <c r="L40" s="21"/>
      <c r="M40" s="102">
        <v>16</v>
      </c>
      <c r="N40" s="245" t="s">
        <v>391</v>
      </c>
      <c r="O40" s="246"/>
      <c r="P40" s="247"/>
      <c r="Q40" s="21"/>
      <c r="R40" s="21"/>
      <c r="S40" s="21"/>
      <c r="T40" s="21"/>
      <c r="U40" s="132"/>
    </row>
    <row r="41" spans="1:21" ht="18.600000000000001" thickBot="1">
      <c r="A41" s="143"/>
      <c r="B41" s="142"/>
      <c r="C41" s="142"/>
      <c r="D41" s="142"/>
      <c r="E41" s="142"/>
      <c r="F41" s="135"/>
      <c r="G41" s="135"/>
      <c r="H41" s="135"/>
      <c r="I41" s="135"/>
      <c r="J41" s="135"/>
      <c r="K41" s="135"/>
      <c r="L41" s="135"/>
      <c r="M41" s="135"/>
      <c r="N41" s="135"/>
      <c r="O41" s="135"/>
      <c r="P41" s="135"/>
      <c r="Q41" s="135"/>
      <c r="R41" s="135"/>
      <c r="S41" s="135"/>
      <c r="T41" s="135"/>
      <c r="U41" s="136"/>
    </row>
    <row r="42" spans="1:21" ht="18.600000000000001" thickBot="1"/>
    <row r="43" spans="1:21">
      <c r="A43" s="137">
        <v>2</v>
      </c>
      <c r="B43" s="129"/>
      <c r="C43" s="129"/>
      <c r="D43" s="129"/>
      <c r="E43" s="129"/>
      <c r="F43" s="129"/>
      <c r="G43" s="129"/>
      <c r="H43" s="129"/>
      <c r="I43" s="129"/>
      <c r="J43" s="129"/>
      <c r="K43" s="129"/>
      <c r="L43" s="129"/>
      <c r="M43" s="129"/>
      <c r="N43" s="129"/>
      <c r="O43" s="129"/>
      <c r="P43" s="129"/>
      <c r="Q43" s="129"/>
      <c r="R43" s="129"/>
      <c r="S43" s="129"/>
      <c r="T43" s="129"/>
      <c r="U43" s="130"/>
    </row>
    <row r="44" spans="1:21" ht="23.25" customHeight="1">
      <c r="A44" s="131"/>
      <c r="B44" s="21"/>
      <c r="C44" s="21"/>
      <c r="D44" s="21"/>
      <c r="E44" s="21"/>
      <c r="F44" s="276" t="s">
        <v>139</v>
      </c>
      <c r="G44" s="276"/>
      <c r="H44" s="181"/>
      <c r="I44" s="181"/>
      <c r="J44" s="181"/>
      <c r="K44" s="181"/>
      <c r="L44" s="21"/>
      <c r="M44" s="21"/>
      <c r="N44" s="21"/>
      <c r="O44" s="21"/>
      <c r="P44" s="21"/>
      <c r="Q44" s="21"/>
      <c r="R44" s="21"/>
      <c r="S44" s="21"/>
      <c r="T44" s="21"/>
      <c r="U44" s="132"/>
    </row>
    <row r="45" spans="1:21">
      <c r="A45" s="131" t="s">
        <v>636</v>
      </c>
      <c r="B45" s="21"/>
      <c r="C45" s="21"/>
      <c r="D45" s="21"/>
      <c r="E45" s="21"/>
      <c r="F45" s="21"/>
      <c r="G45" s="21"/>
      <c r="H45" s="21"/>
      <c r="I45" s="21"/>
      <c r="J45" s="21"/>
      <c r="K45" s="21"/>
      <c r="L45" s="21"/>
      <c r="M45" s="21"/>
      <c r="N45" s="21"/>
      <c r="O45" s="21"/>
      <c r="P45" s="21"/>
      <c r="Q45" s="21"/>
      <c r="R45" s="21"/>
      <c r="S45" s="21"/>
      <c r="T45" s="21"/>
      <c r="U45" s="132"/>
    </row>
    <row r="46" spans="1:21">
      <c r="A46" s="258" t="s">
        <v>123</v>
      </c>
      <c r="B46" s="192"/>
      <c r="C46" s="208"/>
      <c r="D46" s="209"/>
      <c r="E46" s="210"/>
      <c r="F46" s="103"/>
      <c r="G46" s="103"/>
      <c r="H46" s="103"/>
      <c r="I46" s="103"/>
      <c r="J46" s="21"/>
      <c r="K46" s="21"/>
      <c r="L46" s="21"/>
      <c r="M46" s="21"/>
      <c r="N46" s="21"/>
      <c r="O46" s="21"/>
      <c r="P46" s="21"/>
      <c r="Q46" s="21"/>
      <c r="R46" s="21"/>
      <c r="S46" s="21"/>
      <c r="T46" s="21"/>
      <c r="U46" s="132"/>
    </row>
    <row r="47" spans="1:21">
      <c r="A47" s="258" t="s">
        <v>43</v>
      </c>
      <c r="B47" s="192"/>
      <c r="C47" s="208"/>
      <c r="D47" s="209"/>
      <c r="E47" s="210"/>
      <c r="F47" s="103"/>
      <c r="G47" s="103"/>
      <c r="H47" s="103"/>
      <c r="I47" s="103"/>
      <c r="J47" s="21"/>
      <c r="K47" s="21"/>
      <c r="L47" s="21"/>
      <c r="M47" s="21"/>
      <c r="N47" s="21"/>
      <c r="O47" s="21"/>
      <c r="P47" s="21"/>
      <c r="Q47" s="21"/>
      <c r="R47" s="21"/>
      <c r="S47" s="21"/>
      <c r="T47" s="21"/>
      <c r="U47" s="132"/>
    </row>
    <row r="48" spans="1:21">
      <c r="A48" s="258" t="s">
        <v>44</v>
      </c>
      <c r="B48" s="192"/>
      <c r="C48" s="208"/>
      <c r="D48" s="209"/>
      <c r="E48" s="210"/>
      <c r="F48" s="67"/>
      <c r="G48" s="67"/>
      <c r="H48" s="67"/>
      <c r="I48" s="67"/>
      <c r="J48" s="67"/>
      <c r="K48" s="67"/>
      <c r="L48" s="67"/>
      <c r="M48" s="21"/>
      <c r="N48" s="21"/>
      <c r="O48" s="21"/>
      <c r="P48" s="21"/>
      <c r="Q48" s="21"/>
      <c r="R48" s="21"/>
      <c r="S48" s="21"/>
      <c r="T48" s="21"/>
      <c r="U48" s="132"/>
    </row>
    <row r="49" spans="1:21">
      <c r="A49" s="258" t="s">
        <v>45</v>
      </c>
      <c r="B49" s="192"/>
      <c r="C49" s="243"/>
      <c r="D49" s="244"/>
      <c r="E49" s="244"/>
      <c r="F49" s="243"/>
      <c r="G49" s="244"/>
      <c r="H49" s="244"/>
      <c r="I49" s="211"/>
      <c r="J49" s="211"/>
      <c r="K49" s="211"/>
      <c r="L49" s="67"/>
      <c r="M49" s="21"/>
      <c r="N49" s="21"/>
      <c r="O49" s="21"/>
      <c r="P49" s="21"/>
      <c r="Q49" s="21"/>
      <c r="R49" s="21"/>
      <c r="S49" s="21"/>
      <c r="T49" s="21"/>
      <c r="U49" s="132"/>
    </row>
    <row r="50" spans="1:21">
      <c r="A50" s="275" t="s">
        <v>46</v>
      </c>
      <c r="B50" s="223"/>
      <c r="C50" s="243"/>
      <c r="D50" s="244"/>
      <c r="E50" s="253"/>
      <c r="F50" s="67"/>
      <c r="G50" s="67"/>
      <c r="H50" s="67"/>
      <c r="I50" s="67"/>
      <c r="J50" s="67"/>
      <c r="K50" s="67"/>
      <c r="L50" s="67"/>
      <c r="M50" s="21"/>
      <c r="N50" s="21"/>
      <c r="O50" s="21"/>
      <c r="P50" s="21"/>
      <c r="Q50" s="21"/>
      <c r="R50" s="21"/>
      <c r="S50" s="21"/>
      <c r="T50" s="21"/>
      <c r="U50" s="132"/>
    </row>
    <row r="51" spans="1:21">
      <c r="A51" s="258" t="s">
        <v>47</v>
      </c>
      <c r="B51" s="192"/>
      <c r="C51" s="208"/>
      <c r="D51" s="209"/>
      <c r="E51" s="210"/>
      <c r="F51" s="103"/>
      <c r="G51" s="103"/>
      <c r="H51" s="103"/>
      <c r="I51" s="103"/>
      <c r="J51" s="103"/>
      <c r="K51" s="103"/>
      <c r="L51" s="103"/>
      <c r="M51" s="21"/>
      <c r="N51" s="21"/>
      <c r="O51" s="21"/>
      <c r="P51" s="21"/>
      <c r="Q51" s="21"/>
      <c r="R51" s="21"/>
      <c r="S51" s="21"/>
      <c r="T51" s="21"/>
      <c r="U51" s="132"/>
    </row>
    <row r="52" spans="1:21" ht="12.75" customHeight="1">
      <c r="A52" s="133"/>
      <c r="B52" s="103"/>
      <c r="C52" s="103"/>
      <c r="D52" s="103"/>
      <c r="E52" s="103"/>
      <c r="F52" s="103"/>
      <c r="G52" s="103"/>
      <c r="H52" s="103"/>
      <c r="I52" s="103"/>
      <c r="J52" s="103"/>
      <c r="K52" s="103"/>
      <c r="L52" s="103"/>
      <c r="M52" s="21"/>
      <c r="N52" s="21"/>
      <c r="O52" s="21"/>
      <c r="P52" s="21"/>
      <c r="Q52" s="21"/>
      <c r="R52" s="21"/>
      <c r="S52" s="21"/>
      <c r="T52" s="21"/>
      <c r="U52" s="132"/>
    </row>
    <row r="53" spans="1:21" ht="23.25" customHeight="1">
      <c r="A53" s="134" t="s">
        <v>186</v>
      </c>
      <c r="B53" s="104"/>
      <c r="C53" s="104"/>
      <c r="D53" s="104"/>
      <c r="E53" s="104"/>
      <c r="F53" s="104"/>
      <c r="G53" s="104"/>
      <c r="H53" s="104"/>
      <c r="I53" s="104"/>
      <c r="J53" s="104"/>
      <c r="K53" s="104"/>
      <c r="L53" s="21"/>
      <c r="M53" s="21"/>
      <c r="N53" s="21"/>
      <c r="O53" s="21"/>
      <c r="P53" s="21"/>
      <c r="Q53" s="21"/>
      <c r="R53" s="21"/>
      <c r="S53" s="21"/>
      <c r="T53" s="21"/>
      <c r="U53" s="132"/>
    </row>
    <row r="54" spans="1:21">
      <c r="A54" s="258"/>
      <c r="B54" s="192"/>
      <c r="C54" s="190" t="s">
        <v>63</v>
      </c>
      <c r="D54" s="191"/>
      <c r="E54" s="192"/>
      <c r="F54" s="216" t="s">
        <v>138</v>
      </c>
      <c r="G54" s="216"/>
      <c r="H54" s="216"/>
      <c r="I54" s="216"/>
      <c r="J54" s="216"/>
      <c r="K54" s="216"/>
      <c r="L54" s="103"/>
      <c r="M54" s="21"/>
      <c r="N54" s="21"/>
      <c r="O54" s="21"/>
      <c r="P54" s="21"/>
      <c r="Q54" s="21"/>
      <c r="R54" s="21"/>
      <c r="S54" s="21"/>
      <c r="T54" s="21"/>
      <c r="U54" s="132"/>
    </row>
    <row r="55" spans="1:21">
      <c r="A55" s="262" t="s">
        <v>637</v>
      </c>
      <c r="B55" s="263"/>
      <c r="C55" s="243"/>
      <c r="D55" s="244"/>
      <c r="E55" s="253"/>
      <c r="F55" s="243"/>
      <c r="G55" s="253"/>
      <c r="H55" s="243"/>
      <c r="I55" s="253"/>
      <c r="J55" s="243"/>
      <c r="K55" s="253"/>
      <c r="L55" s="67"/>
      <c r="M55" s="21"/>
      <c r="N55" s="21"/>
      <c r="O55" s="21"/>
      <c r="P55" s="21"/>
      <c r="Q55" s="21"/>
      <c r="R55" s="21"/>
      <c r="S55" s="21"/>
      <c r="T55" s="21"/>
      <c r="U55" s="132"/>
    </row>
    <row r="56" spans="1:21">
      <c r="A56" s="264" t="s">
        <v>638</v>
      </c>
      <c r="B56" s="204"/>
      <c r="C56" s="243"/>
      <c r="D56" s="244"/>
      <c r="E56" s="253"/>
      <c r="F56" s="243"/>
      <c r="G56" s="253"/>
      <c r="H56" s="243"/>
      <c r="I56" s="253"/>
      <c r="J56" s="243"/>
      <c r="K56" s="253"/>
      <c r="L56" s="103"/>
      <c r="M56" s="21"/>
      <c r="N56" s="21"/>
      <c r="O56" s="21"/>
      <c r="P56" s="21"/>
      <c r="Q56" s="21"/>
      <c r="R56" s="21"/>
      <c r="S56" s="21"/>
      <c r="T56" s="21"/>
      <c r="U56" s="132"/>
    </row>
    <row r="57" spans="1:21">
      <c r="A57" s="277" t="s">
        <v>48</v>
      </c>
      <c r="B57" s="278"/>
      <c r="C57" s="181"/>
      <c r="D57" s="181"/>
      <c r="E57" s="105" t="s">
        <v>133</v>
      </c>
      <c r="F57" s="67"/>
      <c r="G57" s="67"/>
      <c r="H57" s="67"/>
      <c r="I57" s="67"/>
      <c r="J57" s="67"/>
      <c r="K57" s="103"/>
      <c r="L57" s="103"/>
      <c r="M57" s="21"/>
      <c r="N57" s="21"/>
      <c r="O57" s="21"/>
      <c r="P57" s="21"/>
      <c r="Q57" s="21"/>
      <c r="R57" s="21"/>
      <c r="S57" s="21"/>
      <c r="T57" s="21"/>
      <c r="U57" s="132"/>
    </row>
    <row r="58" spans="1:21">
      <c r="A58" s="133"/>
      <c r="B58" s="103"/>
      <c r="C58" s="103"/>
      <c r="D58" s="103"/>
      <c r="E58" s="103"/>
      <c r="F58" s="67"/>
      <c r="G58" s="67"/>
      <c r="H58" s="67"/>
      <c r="I58" s="67"/>
      <c r="J58" s="67"/>
      <c r="K58" s="103"/>
      <c r="L58" s="103"/>
      <c r="M58" s="21"/>
      <c r="N58" s="21"/>
      <c r="O58" s="21"/>
      <c r="P58" s="21"/>
      <c r="Q58" s="21"/>
      <c r="R58" s="21"/>
      <c r="S58" s="21"/>
      <c r="T58" s="21"/>
      <c r="U58" s="132"/>
    </row>
    <row r="59" spans="1:21" ht="23.25" customHeight="1">
      <c r="A59" s="134" t="s">
        <v>187</v>
      </c>
      <c r="B59" s="104"/>
      <c r="C59" s="104"/>
      <c r="D59" s="104"/>
      <c r="E59" s="104"/>
      <c r="F59" s="104"/>
      <c r="G59" s="104"/>
      <c r="H59" s="104"/>
      <c r="I59" s="104"/>
      <c r="J59" s="104"/>
      <c r="K59" s="104"/>
      <c r="L59" s="21"/>
      <c r="M59" s="21"/>
      <c r="N59" s="21"/>
      <c r="O59" s="21"/>
      <c r="P59" s="21"/>
      <c r="Q59" s="21"/>
      <c r="R59" s="21"/>
      <c r="S59" s="21"/>
      <c r="T59" s="21"/>
      <c r="U59" s="132"/>
    </row>
    <row r="60" spans="1:21" ht="34.5" customHeight="1">
      <c r="A60" s="254" t="s">
        <v>743</v>
      </c>
      <c r="B60" s="255"/>
      <c r="C60" s="255"/>
      <c r="D60" s="255"/>
      <c r="E60" s="255"/>
      <c r="F60" s="255"/>
      <c r="G60" s="255"/>
      <c r="H60" s="255"/>
      <c r="I60" s="255"/>
      <c r="J60" s="255"/>
      <c r="K60" s="255"/>
      <c r="L60" s="255"/>
      <c r="M60" s="255"/>
      <c r="N60" s="255"/>
      <c r="O60" s="255"/>
      <c r="P60" s="255"/>
      <c r="Q60" s="255"/>
      <c r="R60" s="255"/>
      <c r="S60" s="255"/>
      <c r="T60" s="255"/>
      <c r="U60" s="132"/>
    </row>
    <row r="61" spans="1:21" ht="102.45" customHeight="1">
      <c r="A61" s="254"/>
      <c r="B61" s="255"/>
      <c r="C61" s="255"/>
      <c r="D61" s="255"/>
      <c r="E61" s="255"/>
      <c r="F61" s="255"/>
      <c r="G61" s="255"/>
      <c r="H61" s="255"/>
      <c r="I61" s="255"/>
      <c r="J61" s="255"/>
      <c r="K61" s="255"/>
      <c r="L61" s="255"/>
      <c r="M61" s="255"/>
      <c r="N61" s="255"/>
      <c r="O61" s="255"/>
      <c r="P61" s="255"/>
      <c r="Q61" s="255"/>
      <c r="R61" s="255"/>
      <c r="S61" s="255"/>
      <c r="T61" s="255"/>
      <c r="U61" s="132"/>
    </row>
    <row r="62" spans="1:21">
      <c r="A62" s="258" t="s">
        <v>179</v>
      </c>
      <c r="B62" s="191"/>
      <c r="C62" s="191"/>
      <c r="D62" s="256"/>
      <c r="E62" s="257"/>
      <c r="F62" s="259" t="s">
        <v>180</v>
      </c>
      <c r="G62" s="260"/>
      <c r="H62" s="260"/>
      <c r="I62" s="256"/>
      <c r="J62" s="257"/>
      <c r="K62" s="21"/>
      <c r="L62" s="21"/>
      <c r="M62" s="261" t="s">
        <v>395</v>
      </c>
      <c r="N62" s="261"/>
      <c r="O62" s="261"/>
      <c r="P62" s="261"/>
      <c r="Q62" s="261"/>
      <c r="R62" s="261"/>
      <c r="S62" s="261"/>
      <c r="T62" s="261"/>
      <c r="U62" s="132"/>
    </row>
    <row r="63" spans="1:21" ht="18.600000000000001" thickBot="1">
      <c r="A63" s="267" t="s">
        <v>393</v>
      </c>
      <c r="B63" s="216"/>
      <c r="C63" s="221" t="s">
        <v>135</v>
      </c>
      <c r="D63" s="222"/>
      <c r="E63" s="223"/>
      <c r="F63" s="274" t="s">
        <v>394</v>
      </c>
      <c r="G63" s="216"/>
      <c r="H63" s="216"/>
      <c r="I63" s="216"/>
      <c r="J63" s="216"/>
      <c r="K63" s="216"/>
      <c r="L63" s="21"/>
      <c r="M63" s="106" t="s">
        <v>24</v>
      </c>
      <c r="N63" s="190" t="s">
        <v>359</v>
      </c>
      <c r="O63" s="191"/>
      <c r="P63" s="191"/>
      <c r="Q63" s="106" t="s">
        <v>24</v>
      </c>
      <c r="R63" s="190" t="s">
        <v>359</v>
      </c>
      <c r="S63" s="191"/>
      <c r="T63" s="192"/>
      <c r="U63" s="132"/>
    </row>
    <row r="64" spans="1:21" ht="18.75" customHeight="1" thickTop="1">
      <c r="A64" s="267"/>
      <c r="B64" s="216"/>
      <c r="C64" s="26" t="s">
        <v>134</v>
      </c>
      <c r="D64" s="26" t="s">
        <v>50</v>
      </c>
      <c r="E64" s="39" t="s">
        <v>51</v>
      </c>
      <c r="F64" s="107" t="s">
        <v>52</v>
      </c>
      <c r="G64" s="70" t="s">
        <v>53</v>
      </c>
      <c r="H64" s="46" t="s">
        <v>54</v>
      </c>
      <c r="I64" s="46" t="s">
        <v>55</v>
      </c>
      <c r="J64" s="46" t="s">
        <v>56</v>
      </c>
      <c r="K64" s="46" t="s">
        <v>57</v>
      </c>
      <c r="L64" s="21"/>
      <c r="M64" s="102">
        <v>1</v>
      </c>
      <c r="N64" s="245" t="s">
        <v>386</v>
      </c>
      <c r="O64" s="246"/>
      <c r="P64" s="246"/>
      <c r="Q64" s="102">
        <v>17</v>
      </c>
      <c r="R64" s="248" t="s">
        <v>241</v>
      </c>
      <c r="S64" s="249"/>
      <c r="T64" s="250"/>
      <c r="U64" s="132"/>
    </row>
    <row r="65" spans="1:21" ht="24.75" customHeight="1">
      <c r="A65" s="265" t="s">
        <v>124</v>
      </c>
      <c r="B65" s="266"/>
      <c r="C65" s="158"/>
      <c r="D65" s="158"/>
      <c r="E65" s="108">
        <f t="shared" ref="E65:E77" si="1">D65-C65</f>
        <v>0</v>
      </c>
      <c r="F65" s="160"/>
      <c r="G65" s="161"/>
      <c r="H65" s="159"/>
      <c r="I65" s="159"/>
      <c r="J65" s="159"/>
      <c r="K65" s="159"/>
      <c r="L65" s="21"/>
      <c r="M65" s="102">
        <v>2</v>
      </c>
      <c r="N65" s="245" t="s">
        <v>360</v>
      </c>
      <c r="O65" s="246"/>
      <c r="P65" s="246"/>
      <c r="Q65" s="109">
        <v>18</v>
      </c>
      <c r="R65" s="248" t="s">
        <v>385</v>
      </c>
      <c r="S65" s="249"/>
      <c r="T65" s="250"/>
      <c r="U65" s="132"/>
    </row>
    <row r="66" spans="1:21" ht="24.75" customHeight="1">
      <c r="A66" s="265" t="s">
        <v>125</v>
      </c>
      <c r="B66" s="266"/>
      <c r="C66" s="158"/>
      <c r="D66" s="158"/>
      <c r="E66" s="108">
        <f t="shared" si="1"/>
        <v>0</v>
      </c>
      <c r="F66" s="160"/>
      <c r="G66" s="161"/>
      <c r="H66" s="159"/>
      <c r="I66" s="159"/>
      <c r="J66" s="159"/>
      <c r="K66" s="159"/>
      <c r="L66" s="21"/>
      <c r="M66" s="102">
        <v>3</v>
      </c>
      <c r="N66" s="245" t="s">
        <v>387</v>
      </c>
      <c r="O66" s="246"/>
      <c r="P66" s="246"/>
      <c r="Q66" s="102">
        <v>19</v>
      </c>
      <c r="R66" s="248" t="s">
        <v>384</v>
      </c>
      <c r="S66" s="249"/>
      <c r="T66" s="250"/>
      <c r="U66" s="132"/>
    </row>
    <row r="67" spans="1:21" ht="27" customHeight="1">
      <c r="A67" s="265" t="s">
        <v>126</v>
      </c>
      <c r="B67" s="266"/>
      <c r="C67" s="158"/>
      <c r="D67" s="158"/>
      <c r="E67" s="108">
        <f t="shared" si="1"/>
        <v>0</v>
      </c>
      <c r="F67" s="160"/>
      <c r="G67" s="161"/>
      <c r="H67" s="159"/>
      <c r="I67" s="159"/>
      <c r="J67" s="159"/>
      <c r="K67" s="159"/>
      <c r="L67" s="21"/>
      <c r="M67" s="102">
        <v>4</v>
      </c>
      <c r="N67" s="245" t="s">
        <v>362</v>
      </c>
      <c r="O67" s="246"/>
      <c r="P67" s="246"/>
      <c r="Q67" s="102">
        <v>20</v>
      </c>
      <c r="R67" s="248" t="s">
        <v>383</v>
      </c>
      <c r="S67" s="249"/>
      <c r="T67" s="250"/>
      <c r="U67" s="132"/>
    </row>
    <row r="68" spans="1:21" ht="24.75" customHeight="1">
      <c r="A68" s="265" t="s">
        <v>127</v>
      </c>
      <c r="B68" s="266"/>
      <c r="C68" s="158"/>
      <c r="D68" s="158"/>
      <c r="E68" s="108">
        <f t="shared" si="1"/>
        <v>0</v>
      </c>
      <c r="F68" s="160"/>
      <c r="G68" s="161"/>
      <c r="H68" s="159"/>
      <c r="I68" s="159"/>
      <c r="J68" s="159"/>
      <c r="K68" s="159"/>
      <c r="L68" s="21"/>
      <c r="M68" s="102">
        <v>5</v>
      </c>
      <c r="N68" s="245" t="s">
        <v>363</v>
      </c>
      <c r="O68" s="246"/>
      <c r="P68" s="246"/>
      <c r="Q68" s="109">
        <v>21</v>
      </c>
      <c r="R68" s="248" t="s">
        <v>380</v>
      </c>
      <c r="S68" s="249"/>
      <c r="T68" s="250"/>
      <c r="U68" s="132"/>
    </row>
    <row r="69" spans="1:21" ht="24.75" customHeight="1">
      <c r="A69" s="270" t="s">
        <v>658</v>
      </c>
      <c r="B69" s="271"/>
      <c r="C69" s="158"/>
      <c r="D69" s="158"/>
      <c r="E69" s="108">
        <f t="shared" si="1"/>
        <v>0</v>
      </c>
      <c r="F69" s="160"/>
      <c r="G69" s="161"/>
      <c r="H69" s="159"/>
      <c r="I69" s="159"/>
      <c r="J69" s="159"/>
      <c r="K69" s="159"/>
      <c r="L69" s="21"/>
      <c r="M69" s="102">
        <v>6</v>
      </c>
      <c r="N69" s="245" t="s">
        <v>364</v>
      </c>
      <c r="O69" s="246"/>
      <c r="P69" s="246"/>
      <c r="Q69" s="102">
        <v>22</v>
      </c>
      <c r="R69" s="248" t="s">
        <v>379</v>
      </c>
      <c r="S69" s="249"/>
      <c r="T69" s="250"/>
      <c r="U69" s="132"/>
    </row>
    <row r="70" spans="1:21" ht="24.75" customHeight="1">
      <c r="A70" s="270" t="s">
        <v>659</v>
      </c>
      <c r="B70" s="271"/>
      <c r="C70" s="158"/>
      <c r="D70" s="158"/>
      <c r="E70" s="108">
        <f t="shared" si="1"/>
        <v>0</v>
      </c>
      <c r="F70" s="160"/>
      <c r="G70" s="161"/>
      <c r="H70" s="159"/>
      <c r="I70" s="159"/>
      <c r="J70" s="159"/>
      <c r="K70" s="159"/>
      <c r="L70" s="21"/>
      <c r="M70" s="102">
        <v>7</v>
      </c>
      <c r="N70" s="245" t="s">
        <v>365</v>
      </c>
      <c r="O70" s="246"/>
      <c r="P70" s="246"/>
      <c r="Q70" s="102">
        <v>23</v>
      </c>
      <c r="R70" s="248" t="s">
        <v>378</v>
      </c>
      <c r="S70" s="249"/>
      <c r="T70" s="250"/>
      <c r="U70" s="132"/>
    </row>
    <row r="71" spans="1:21" ht="29.4" customHeight="1">
      <c r="A71" s="272" t="s">
        <v>128</v>
      </c>
      <c r="B71" s="273"/>
      <c r="C71" s="158"/>
      <c r="D71" s="158"/>
      <c r="E71" s="108">
        <f t="shared" si="1"/>
        <v>0</v>
      </c>
      <c r="F71" s="160"/>
      <c r="G71" s="161"/>
      <c r="H71" s="159"/>
      <c r="I71" s="159"/>
      <c r="J71" s="159"/>
      <c r="K71" s="159"/>
      <c r="L71" s="21"/>
      <c r="M71" s="102">
        <v>8</v>
      </c>
      <c r="N71" s="245" t="s">
        <v>366</v>
      </c>
      <c r="O71" s="246"/>
      <c r="P71" s="246"/>
      <c r="Q71" s="109">
        <v>24</v>
      </c>
      <c r="R71" s="248" t="s">
        <v>377</v>
      </c>
      <c r="S71" s="249"/>
      <c r="T71" s="250"/>
      <c r="U71" s="132"/>
    </row>
    <row r="72" spans="1:21" ht="32.4" customHeight="1">
      <c r="A72" s="268" t="s">
        <v>734</v>
      </c>
      <c r="B72" s="269"/>
      <c r="C72" s="158"/>
      <c r="D72" s="158"/>
      <c r="E72" s="108">
        <f t="shared" si="1"/>
        <v>0</v>
      </c>
      <c r="F72" s="160"/>
      <c r="G72" s="161"/>
      <c r="H72" s="159"/>
      <c r="I72" s="159"/>
      <c r="J72" s="159"/>
      <c r="K72" s="159"/>
      <c r="L72" s="21"/>
      <c r="M72" s="102">
        <v>9</v>
      </c>
      <c r="N72" s="245" t="s">
        <v>367</v>
      </c>
      <c r="O72" s="246"/>
      <c r="P72" s="246"/>
      <c r="Q72" s="102">
        <v>25</v>
      </c>
      <c r="R72" s="248" t="s">
        <v>376</v>
      </c>
      <c r="S72" s="249"/>
      <c r="T72" s="250"/>
      <c r="U72" s="132"/>
    </row>
    <row r="73" spans="1:21" ht="24.75" customHeight="1">
      <c r="A73" s="265" t="s">
        <v>129</v>
      </c>
      <c r="B73" s="266"/>
      <c r="C73" s="158"/>
      <c r="D73" s="158"/>
      <c r="E73" s="108">
        <f t="shared" si="1"/>
        <v>0</v>
      </c>
      <c r="F73" s="160"/>
      <c r="G73" s="161"/>
      <c r="H73" s="159"/>
      <c r="I73" s="159"/>
      <c r="J73" s="159"/>
      <c r="K73" s="159"/>
      <c r="L73" s="21"/>
      <c r="M73" s="102">
        <v>10</v>
      </c>
      <c r="N73" s="245" t="s">
        <v>368</v>
      </c>
      <c r="O73" s="246"/>
      <c r="P73" s="246"/>
      <c r="Q73" s="102">
        <v>26</v>
      </c>
      <c r="R73" s="248" t="s">
        <v>375</v>
      </c>
      <c r="S73" s="249"/>
      <c r="T73" s="250"/>
      <c r="U73" s="132"/>
    </row>
    <row r="74" spans="1:21" ht="24.75" customHeight="1">
      <c r="A74" s="270" t="s">
        <v>660</v>
      </c>
      <c r="B74" s="271"/>
      <c r="C74" s="158"/>
      <c r="D74" s="158"/>
      <c r="E74" s="108">
        <f t="shared" si="1"/>
        <v>0</v>
      </c>
      <c r="F74" s="160"/>
      <c r="G74" s="161"/>
      <c r="H74" s="159"/>
      <c r="I74" s="159"/>
      <c r="J74" s="159"/>
      <c r="K74" s="159"/>
      <c r="L74" s="21"/>
      <c r="M74" s="102">
        <v>11</v>
      </c>
      <c r="N74" s="245" t="s">
        <v>245</v>
      </c>
      <c r="O74" s="246"/>
      <c r="P74" s="246"/>
      <c r="Q74" s="109">
        <v>27</v>
      </c>
      <c r="R74" s="248" t="s">
        <v>374</v>
      </c>
      <c r="S74" s="249"/>
      <c r="T74" s="250"/>
      <c r="U74" s="132"/>
    </row>
    <row r="75" spans="1:21" ht="24.75" customHeight="1">
      <c r="A75" s="265" t="s">
        <v>130</v>
      </c>
      <c r="B75" s="266"/>
      <c r="C75" s="158"/>
      <c r="D75" s="158"/>
      <c r="E75" s="108">
        <f t="shared" si="1"/>
        <v>0</v>
      </c>
      <c r="F75" s="160"/>
      <c r="G75" s="161"/>
      <c r="H75" s="159"/>
      <c r="I75" s="159"/>
      <c r="J75" s="159"/>
      <c r="K75" s="159"/>
      <c r="L75" s="21"/>
      <c r="M75" s="102">
        <v>12</v>
      </c>
      <c r="N75" s="245" t="s">
        <v>369</v>
      </c>
      <c r="O75" s="246"/>
      <c r="P75" s="246"/>
      <c r="Q75" s="102">
        <v>28</v>
      </c>
      <c r="R75" s="248" t="s">
        <v>373</v>
      </c>
      <c r="S75" s="249"/>
      <c r="T75" s="250"/>
      <c r="U75" s="132"/>
    </row>
    <row r="76" spans="1:21" ht="24.75" customHeight="1">
      <c r="A76" s="265" t="s">
        <v>131</v>
      </c>
      <c r="B76" s="266"/>
      <c r="C76" s="158"/>
      <c r="D76" s="158"/>
      <c r="E76" s="108">
        <f t="shared" si="1"/>
        <v>0</v>
      </c>
      <c r="F76" s="160"/>
      <c r="G76" s="161"/>
      <c r="H76" s="159"/>
      <c r="I76" s="159"/>
      <c r="J76" s="159"/>
      <c r="K76" s="159"/>
      <c r="L76" s="21"/>
      <c r="M76" s="102">
        <v>13</v>
      </c>
      <c r="N76" s="245" t="s">
        <v>388</v>
      </c>
      <c r="O76" s="246"/>
      <c r="P76" s="246"/>
      <c r="Q76" s="102">
        <v>29</v>
      </c>
      <c r="R76" s="248" t="s">
        <v>372</v>
      </c>
      <c r="S76" s="249"/>
      <c r="T76" s="250"/>
      <c r="U76" s="132"/>
    </row>
    <row r="77" spans="1:21" ht="24.75" customHeight="1">
      <c r="A77" s="265" t="s">
        <v>132</v>
      </c>
      <c r="B77" s="266"/>
      <c r="C77" s="158"/>
      <c r="D77" s="158"/>
      <c r="E77" s="108">
        <f t="shared" si="1"/>
        <v>0</v>
      </c>
      <c r="F77" s="160"/>
      <c r="G77" s="161"/>
      <c r="H77" s="159"/>
      <c r="I77" s="159"/>
      <c r="J77" s="159"/>
      <c r="K77" s="159"/>
      <c r="L77" s="21"/>
      <c r="M77" s="102">
        <v>14</v>
      </c>
      <c r="N77" s="245" t="s">
        <v>389</v>
      </c>
      <c r="O77" s="246"/>
      <c r="P77" s="246"/>
      <c r="Q77" s="109">
        <v>30</v>
      </c>
      <c r="R77" s="248" t="s">
        <v>371</v>
      </c>
      <c r="S77" s="249"/>
      <c r="T77" s="250"/>
      <c r="U77" s="132"/>
    </row>
    <row r="78" spans="1:21" ht="24.75" customHeight="1">
      <c r="A78" s="251" t="s">
        <v>731</v>
      </c>
      <c r="B78" s="252"/>
      <c r="C78" s="154" t="str">
        <f>IF(COUNTBLANK(C65:C77),"空欄あり",COUNT(C65:C77)-COUNTIF(C65:C77,0))</f>
        <v>空欄あり</v>
      </c>
      <c r="D78" s="154" t="str">
        <f>IF(COUNTBLANK(D65:D77),"空欄あり",COUNT(D65:D77)-COUNTIF(D65:D77,0))</f>
        <v>空欄あり</v>
      </c>
      <c r="E78" s="157"/>
      <c r="F78" s="21"/>
      <c r="G78" s="21"/>
      <c r="H78" s="21"/>
      <c r="I78" s="21"/>
      <c r="J78" s="21"/>
      <c r="K78" s="21"/>
      <c r="L78" s="21"/>
      <c r="M78" s="102">
        <v>15</v>
      </c>
      <c r="N78" s="245" t="s">
        <v>390</v>
      </c>
      <c r="O78" s="246"/>
      <c r="P78" s="247"/>
      <c r="Q78" s="102">
        <v>31</v>
      </c>
      <c r="R78" s="248" t="s">
        <v>370</v>
      </c>
      <c r="S78" s="249"/>
      <c r="T78" s="250"/>
      <c r="U78" s="132"/>
    </row>
    <row r="79" spans="1:21" ht="24.75" customHeight="1">
      <c r="A79" s="251" t="s">
        <v>732</v>
      </c>
      <c r="B79" s="252"/>
      <c r="C79" s="154" t="str">
        <f>IF(C78="空欄あり","-",IF(D62="","-",IF(I62="","-",IF(G79=0,"-",IF(C78=10,SUM(C65:C77)*1.3,IF(C78=11,SUM(C65:C77)*1.182,IF(C78=12,SUM(C65:C77)*1.084,IF(C78=13,SUM(C65:C77)*1,"-"))))))))</f>
        <v>-</v>
      </c>
      <c r="D79" s="154" t="str">
        <f>IF(D78="空欄あり","-",IF(D62="","-",IF(I62="","-",IF(G79=0,"-",IF(D78=10,SUM(D65:D77)*1.3,IF(D78=11,SUM(D65:D77)*1.182,IF(D78=12,SUM(D65:D77)*1.084,IF(D78=13,SUM(D65:D77)*1,"-"))))))))</f>
        <v>-</v>
      </c>
      <c r="E79" s="156" t="str">
        <f>IF(C79="-","-",IF(D79="-","-",D79-C79))</f>
        <v>-</v>
      </c>
      <c r="F79" s="21"/>
      <c r="G79" s="155">
        <f>IF(A72=選択肢!$A$13,1,IF(A72=選択肢!$A$14,1,0))</f>
        <v>0</v>
      </c>
      <c r="H79" s="21"/>
      <c r="I79" s="21"/>
      <c r="J79" s="21"/>
      <c r="K79" s="21"/>
      <c r="L79" s="21"/>
      <c r="M79" s="102">
        <v>16</v>
      </c>
      <c r="N79" s="245" t="s">
        <v>391</v>
      </c>
      <c r="O79" s="246"/>
      <c r="P79" s="247"/>
      <c r="Q79" s="21"/>
      <c r="R79" s="21"/>
      <c r="S79" s="21"/>
      <c r="T79" s="21"/>
      <c r="U79" s="132"/>
    </row>
    <row r="80" spans="1:21" ht="18.600000000000001" thickBot="1">
      <c r="A80" s="143"/>
      <c r="B80" s="142"/>
      <c r="C80" s="142"/>
      <c r="D80" s="142"/>
      <c r="E80" s="142"/>
      <c r="F80" s="135"/>
      <c r="G80" s="135"/>
      <c r="H80" s="135"/>
      <c r="I80" s="135"/>
      <c r="J80" s="135"/>
      <c r="K80" s="135"/>
      <c r="L80" s="135"/>
      <c r="M80" s="135"/>
      <c r="N80" s="135"/>
      <c r="O80" s="135"/>
      <c r="P80" s="135"/>
      <c r="Q80" s="135"/>
      <c r="R80" s="135"/>
      <c r="S80" s="135"/>
      <c r="T80" s="135"/>
      <c r="U80" s="136"/>
    </row>
    <row r="81" spans="1:21" ht="18.600000000000001" thickBot="1"/>
    <row r="82" spans="1:21">
      <c r="A82" s="137">
        <v>3</v>
      </c>
      <c r="B82" s="129"/>
      <c r="C82" s="129"/>
      <c r="D82" s="129"/>
      <c r="E82" s="129"/>
      <c r="F82" s="129"/>
      <c r="G82" s="129"/>
      <c r="H82" s="129"/>
      <c r="I82" s="129"/>
      <c r="J82" s="129"/>
      <c r="K82" s="129"/>
      <c r="L82" s="129"/>
      <c r="M82" s="129"/>
      <c r="N82" s="129"/>
      <c r="O82" s="129"/>
      <c r="P82" s="129"/>
      <c r="Q82" s="129"/>
      <c r="R82" s="129"/>
      <c r="S82" s="129"/>
      <c r="T82" s="129"/>
      <c r="U82" s="130"/>
    </row>
    <row r="83" spans="1:21" ht="23.25" customHeight="1">
      <c r="A83" s="131"/>
      <c r="B83" s="21"/>
      <c r="C83" s="21"/>
      <c r="D83" s="21"/>
      <c r="E83" s="21"/>
      <c r="F83" s="276" t="s">
        <v>139</v>
      </c>
      <c r="G83" s="276"/>
      <c r="H83" s="181"/>
      <c r="I83" s="181"/>
      <c r="J83" s="181"/>
      <c r="K83" s="181"/>
      <c r="L83" s="21"/>
      <c r="M83" s="21"/>
      <c r="N83" s="21"/>
      <c r="O83" s="21"/>
      <c r="P83" s="21"/>
      <c r="Q83" s="21"/>
      <c r="R83" s="21"/>
      <c r="S83" s="21"/>
      <c r="T83" s="21"/>
      <c r="U83" s="132"/>
    </row>
    <row r="84" spans="1:21">
      <c r="A84" s="131" t="s">
        <v>636</v>
      </c>
      <c r="B84" s="21"/>
      <c r="C84" s="21"/>
      <c r="D84" s="21"/>
      <c r="E84" s="21"/>
      <c r="F84" s="21"/>
      <c r="G84" s="21"/>
      <c r="H84" s="21"/>
      <c r="I84" s="21"/>
      <c r="J84" s="21"/>
      <c r="K84" s="21"/>
      <c r="L84" s="21"/>
      <c r="M84" s="21"/>
      <c r="N84" s="21"/>
      <c r="O84" s="21"/>
      <c r="P84" s="21"/>
      <c r="Q84" s="21"/>
      <c r="R84" s="21"/>
      <c r="S84" s="21"/>
      <c r="T84" s="21"/>
      <c r="U84" s="132"/>
    </row>
    <row r="85" spans="1:21">
      <c r="A85" s="258" t="s">
        <v>123</v>
      </c>
      <c r="B85" s="192"/>
      <c r="C85" s="208"/>
      <c r="D85" s="209"/>
      <c r="E85" s="210"/>
      <c r="F85" s="103"/>
      <c r="G85" s="103"/>
      <c r="H85" s="103"/>
      <c r="I85" s="103"/>
      <c r="J85" s="21"/>
      <c r="K85" s="21"/>
      <c r="L85" s="21"/>
      <c r="M85" s="21"/>
      <c r="N85" s="21"/>
      <c r="O85" s="21"/>
      <c r="P85" s="21"/>
      <c r="Q85" s="21"/>
      <c r="R85" s="21"/>
      <c r="S85" s="21"/>
      <c r="T85" s="21"/>
      <c r="U85" s="132"/>
    </row>
    <row r="86" spans="1:21">
      <c r="A86" s="258" t="s">
        <v>43</v>
      </c>
      <c r="B86" s="192"/>
      <c r="C86" s="208"/>
      <c r="D86" s="209"/>
      <c r="E86" s="210"/>
      <c r="F86" s="103"/>
      <c r="G86" s="103"/>
      <c r="H86" s="103"/>
      <c r="I86" s="103"/>
      <c r="J86" s="21"/>
      <c r="K86" s="21"/>
      <c r="L86" s="21"/>
      <c r="M86" s="21"/>
      <c r="N86" s="21"/>
      <c r="O86" s="21"/>
      <c r="P86" s="21"/>
      <c r="Q86" s="21"/>
      <c r="R86" s="21"/>
      <c r="S86" s="21"/>
      <c r="T86" s="21"/>
      <c r="U86" s="132"/>
    </row>
    <row r="87" spans="1:21">
      <c r="A87" s="258" t="s">
        <v>44</v>
      </c>
      <c r="B87" s="192"/>
      <c r="C87" s="208"/>
      <c r="D87" s="209"/>
      <c r="E87" s="210"/>
      <c r="F87" s="67"/>
      <c r="G87" s="67"/>
      <c r="H87" s="67"/>
      <c r="I87" s="67"/>
      <c r="J87" s="67"/>
      <c r="K87" s="67"/>
      <c r="L87" s="67"/>
      <c r="M87" s="21"/>
      <c r="N87" s="21"/>
      <c r="O87" s="21"/>
      <c r="P87" s="21"/>
      <c r="Q87" s="21"/>
      <c r="R87" s="21"/>
      <c r="S87" s="21"/>
      <c r="T87" s="21"/>
      <c r="U87" s="132"/>
    </row>
    <row r="88" spans="1:21">
      <c r="A88" s="258" t="s">
        <v>45</v>
      </c>
      <c r="B88" s="192"/>
      <c r="C88" s="243"/>
      <c r="D88" s="244"/>
      <c r="E88" s="244"/>
      <c r="F88" s="243"/>
      <c r="G88" s="244"/>
      <c r="H88" s="244"/>
      <c r="I88" s="211"/>
      <c r="J88" s="211"/>
      <c r="K88" s="211"/>
      <c r="L88" s="67"/>
      <c r="M88" s="21"/>
      <c r="N88" s="21"/>
      <c r="O88" s="21"/>
      <c r="P88" s="21"/>
      <c r="Q88" s="21"/>
      <c r="R88" s="21"/>
      <c r="S88" s="21"/>
      <c r="T88" s="21"/>
      <c r="U88" s="132"/>
    </row>
    <row r="89" spans="1:21">
      <c r="A89" s="275" t="s">
        <v>46</v>
      </c>
      <c r="B89" s="223"/>
      <c r="C89" s="243"/>
      <c r="D89" s="244"/>
      <c r="E89" s="253"/>
      <c r="F89" s="67"/>
      <c r="G89" s="67"/>
      <c r="H89" s="67"/>
      <c r="I89" s="67"/>
      <c r="J89" s="67"/>
      <c r="K89" s="67"/>
      <c r="L89" s="67"/>
      <c r="M89" s="21"/>
      <c r="N89" s="21"/>
      <c r="O89" s="21"/>
      <c r="P89" s="21"/>
      <c r="Q89" s="21"/>
      <c r="R89" s="21"/>
      <c r="S89" s="21"/>
      <c r="T89" s="21"/>
      <c r="U89" s="132"/>
    </row>
    <row r="90" spans="1:21">
      <c r="A90" s="258" t="s">
        <v>47</v>
      </c>
      <c r="B90" s="192"/>
      <c r="C90" s="208"/>
      <c r="D90" s="209"/>
      <c r="E90" s="210"/>
      <c r="F90" s="103"/>
      <c r="G90" s="103"/>
      <c r="H90" s="103"/>
      <c r="I90" s="103"/>
      <c r="J90" s="103"/>
      <c r="K90" s="103"/>
      <c r="L90" s="103"/>
      <c r="M90" s="21"/>
      <c r="N90" s="21"/>
      <c r="O90" s="21"/>
      <c r="P90" s="21"/>
      <c r="Q90" s="21"/>
      <c r="R90" s="21"/>
      <c r="S90" s="21"/>
      <c r="T90" s="21"/>
      <c r="U90" s="132"/>
    </row>
    <row r="91" spans="1:21" ht="12.75" customHeight="1">
      <c r="A91" s="133"/>
      <c r="B91" s="103"/>
      <c r="C91" s="103"/>
      <c r="D91" s="103"/>
      <c r="E91" s="103"/>
      <c r="F91" s="103"/>
      <c r="G91" s="103"/>
      <c r="H91" s="103"/>
      <c r="I91" s="103"/>
      <c r="J91" s="103"/>
      <c r="K91" s="103"/>
      <c r="L91" s="103"/>
      <c r="M91" s="21"/>
      <c r="N91" s="21"/>
      <c r="O91" s="21"/>
      <c r="P91" s="21"/>
      <c r="Q91" s="21"/>
      <c r="R91" s="21"/>
      <c r="S91" s="21"/>
      <c r="T91" s="21"/>
      <c r="U91" s="132"/>
    </row>
    <row r="92" spans="1:21" ht="23.25" customHeight="1">
      <c r="A92" s="134" t="s">
        <v>186</v>
      </c>
      <c r="B92" s="104"/>
      <c r="C92" s="104"/>
      <c r="D92" s="104"/>
      <c r="E92" s="104"/>
      <c r="F92" s="104"/>
      <c r="G92" s="104"/>
      <c r="H92" s="104"/>
      <c r="I92" s="104"/>
      <c r="J92" s="104"/>
      <c r="K92" s="104"/>
      <c r="L92" s="21"/>
      <c r="M92" s="21"/>
      <c r="N92" s="21"/>
      <c r="O92" s="21"/>
      <c r="P92" s="21"/>
      <c r="Q92" s="21"/>
      <c r="R92" s="21"/>
      <c r="S92" s="21"/>
      <c r="T92" s="21"/>
      <c r="U92" s="132"/>
    </row>
    <row r="93" spans="1:21">
      <c r="A93" s="258"/>
      <c r="B93" s="192"/>
      <c r="C93" s="190" t="s">
        <v>63</v>
      </c>
      <c r="D93" s="191"/>
      <c r="E93" s="192"/>
      <c r="F93" s="216" t="s">
        <v>138</v>
      </c>
      <c r="G93" s="216"/>
      <c r="H93" s="216"/>
      <c r="I93" s="216"/>
      <c r="J93" s="216"/>
      <c r="K93" s="216"/>
      <c r="L93" s="103"/>
      <c r="M93" s="21"/>
      <c r="N93" s="21"/>
      <c r="O93" s="21"/>
      <c r="P93" s="21"/>
      <c r="Q93" s="21"/>
      <c r="R93" s="21"/>
      <c r="S93" s="21"/>
      <c r="T93" s="21"/>
      <c r="U93" s="132"/>
    </row>
    <row r="94" spans="1:21">
      <c r="A94" s="262" t="s">
        <v>637</v>
      </c>
      <c r="B94" s="263"/>
      <c r="C94" s="243"/>
      <c r="D94" s="244"/>
      <c r="E94" s="253"/>
      <c r="F94" s="243"/>
      <c r="G94" s="253"/>
      <c r="H94" s="243"/>
      <c r="I94" s="253"/>
      <c r="J94" s="243"/>
      <c r="K94" s="253"/>
      <c r="L94" s="67"/>
      <c r="M94" s="21"/>
      <c r="N94" s="21"/>
      <c r="O94" s="21"/>
      <c r="P94" s="21"/>
      <c r="Q94" s="21"/>
      <c r="R94" s="21"/>
      <c r="S94" s="21"/>
      <c r="T94" s="21"/>
      <c r="U94" s="132"/>
    </row>
    <row r="95" spans="1:21">
      <c r="A95" s="264" t="s">
        <v>638</v>
      </c>
      <c r="B95" s="204"/>
      <c r="C95" s="243"/>
      <c r="D95" s="244"/>
      <c r="E95" s="253"/>
      <c r="F95" s="243"/>
      <c r="G95" s="253"/>
      <c r="H95" s="243"/>
      <c r="I95" s="253"/>
      <c r="J95" s="243"/>
      <c r="K95" s="253"/>
      <c r="L95" s="103"/>
      <c r="M95" s="21"/>
      <c r="N95" s="21"/>
      <c r="O95" s="21"/>
      <c r="P95" s="21"/>
      <c r="Q95" s="21"/>
      <c r="R95" s="21"/>
      <c r="S95" s="21"/>
      <c r="T95" s="21"/>
      <c r="U95" s="132"/>
    </row>
    <row r="96" spans="1:21">
      <c r="A96" s="277" t="s">
        <v>48</v>
      </c>
      <c r="B96" s="278"/>
      <c r="C96" s="181"/>
      <c r="D96" s="181"/>
      <c r="E96" s="105" t="s">
        <v>133</v>
      </c>
      <c r="F96" s="67"/>
      <c r="G96" s="67"/>
      <c r="H96" s="67"/>
      <c r="I96" s="67"/>
      <c r="J96" s="67"/>
      <c r="K96" s="103"/>
      <c r="L96" s="103"/>
      <c r="M96" s="21"/>
      <c r="N96" s="21"/>
      <c r="O96" s="21"/>
      <c r="P96" s="21"/>
      <c r="Q96" s="21"/>
      <c r="R96" s="21"/>
      <c r="S96" s="21"/>
      <c r="T96" s="21"/>
      <c r="U96" s="132"/>
    </row>
    <row r="97" spans="1:21">
      <c r="A97" s="133"/>
      <c r="B97" s="103"/>
      <c r="C97" s="103"/>
      <c r="D97" s="103"/>
      <c r="E97" s="103"/>
      <c r="F97" s="67"/>
      <c r="G97" s="67"/>
      <c r="H97" s="67"/>
      <c r="I97" s="67"/>
      <c r="J97" s="67"/>
      <c r="K97" s="103"/>
      <c r="L97" s="103"/>
      <c r="M97" s="21"/>
      <c r="N97" s="21"/>
      <c r="O97" s="21"/>
      <c r="P97" s="21"/>
      <c r="Q97" s="21"/>
      <c r="R97" s="21"/>
      <c r="S97" s="21"/>
      <c r="T97" s="21"/>
      <c r="U97" s="132"/>
    </row>
    <row r="98" spans="1:21" ht="23.25" customHeight="1">
      <c r="A98" s="134" t="s">
        <v>187</v>
      </c>
      <c r="B98" s="104"/>
      <c r="C98" s="104"/>
      <c r="D98" s="104"/>
      <c r="E98" s="104"/>
      <c r="F98" s="104"/>
      <c r="G98" s="104"/>
      <c r="H98" s="104"/>
      <c r="I98" s="104"/>
      <c r="J98" s="104"/>
      <c r="K98" s="104"/>
      <c r="L98" s="21"/>
      <c r="M98" s="21"/>
      <c r="N98" s="21"/>
      <c r="O98" s="21"/>
      <c r="P98" s="21"/>
      <c r="Q98" s="21"/>
      <c r="R98" s="21"/>
      <c r="S98" s="21"/>
      <c r="T98" s="21"/>
      <c r="U98" s="132"/>
    </row>
    <row r="99" spans="1:21" ht="34.5" customHeight="1">
      <c r="A99" s="254" t="s">
        <v>743</v>
      </c>
      <c r="B99" s="255"/>
      <c r="C99" s="255"/>
      <c r="D99" s="255"/>
      <c r="E99" s="255"/>
      <c r="F99" s="255"/>
      <c r="G99" s="255"/>
      <c r="H99" s="255"/>
      <c r="I99" s="255"/>
      <c r="J99" s="255"/>
      <c r="K99" s="255"/>
      <c r="L99" s="255"/>
      <c r="M99" s="255"/>
      <c r="N99" s="255"/>
      <c r="O99" s="255"/>
      <c r="P99" s="255"/>
      <c r="Q99" s="255"/>
      <c r="R99" s="255"/>
      <c r="S99" s="255"/>
      <c r="T99" s="255"/>
      <c r="U99" s="132"/>
    </row>
    <row r="100" spans="1:21" ht="102.45" customHeight="1">
      <c r="A100" s="254"/>
      <c r="B100" s="255"/>
      <c r="C100" s="255"/>
      <c r="D100" s="255"/>
      <c r="E100" s="255"/>
      <c r="F100" s="255"/>
      <c r="G100" s="255"/>
      <c r="H100" s="255"/>
      <c r="I100" s="255"/>
      <c r="J100" s="255"/>
      <c r="K100" s="255"/>
      <c r="L100" s="255"/>
      <c r="M100" s="255"/>
      <c r="N100" s="255"/>
      <c r="O100" s="255"/>
      <c r="P100" s="255"/>
      <c r="Q100" s="255"/>
      <c r="R100" s="255"/>
      <c r="S100" s="255"/>
      <c r="T100" s="255"/>
      <c r="U100" s="132"/>
    </row>
    <row r="101" spans="1:21">
      <c r="A101" s="258" t="s">
        <v>179</v>
      </c>
      <c r="B101" s="191"/>
      <c r="C101" s="191"/>
      <c r="D101" s="256"/>
      <c r="E101" s="257"/>
      <c r="F101" s="259" t="s">
        <v>180</v>
      </c>
      <c r="G101" s="260"/>
      <c r="H101" s="260"/>
      <c r="I101" s="256"/>
      <c r="J101" s="257"/>
      <c r="K101" s="21"/>
      <c r="L101" s="21"/>
      <c r="M101" s="261" t="s">
        <v>395</v>
      </c>
      <c r="N101" s="261"/>
      <c r="O101" s="261"/>
      <c r="P101" s="261"/>
      <c r="Q101" s="261"/>
      <c r="R101" s="261"/>
      <c r="S101" s="261"/>
      <c r="T101" s="261"/>
      <c r="U101" s="132"/>
    </row>
    <row r="102" spans="1:21" ht="18.600000000000001" thickBot="1">
      <c r="A102" s="267" t="s">
        <v>393</v>
      </c>
      <c r="B102" s="216"/>
      <c r="C102" s="221" t="s">
        <v>135</v>
      </c>
      <c r="D102" s="222"/>
      <c r="E102" s="223"/>
      <c r="F102" s="274" t="s">
        <v>394</v>
      </c>
      <c r="G102" s="216"/>
      <c r="H102" s="216"/>
      <c r="I102" s="216"/>
      <c r="J102" s="216"/>
      <c r="K102" s="216"/>
      <c r="L102" s="21"/>
      <c r="M102" s="106" t="s">
        <v>24</v>
      </c>
      <c r="N102" s="190" t="s">
        <v>359</v>
      </c>
      <c r="O102" s="191"/>
      <c r="P102" s="191"/>
      <c r="Q102" s="106" t="s">
        <v>24</v>
      </c>
      <c r="R102" s="190" t="s">
        <v>359</v>
      </c>
      <c r="S102" s="191"/>
      <c r="T102" s="192"/>
      <c r="U102" s="132"/>
    </row>
    <row r="103" spans="1:21" ht="18.75" customHeight="1" thickTop="1">
      <c r="A103" s="267"/>
      <c r="B103" s="216"/>
      <c r="C103" s="26" t="s">
        <v>134</v>
      </c>
      <c r="D103" s="26" t="s">
        <v>50</v>
      </c>
      <c r="E103" s="39" t="s">
        <v>51</v>
      </c>
      <c r="F103" s="107" t="s">
        <v>52</v>
      </c>
      <c r="G103" s="70" t="s">
        <v>53</v>
      </c>
      <c r="H103" s="46" t="s">
        <v>54</v>
      </c>
      <c r="I103" s="46" t="s">
        <v>55</v>
      </c>
      <c r="J103" s="46" t="s">
        <v>56</v>
      </c>
      <c r="K103" s="46" t="s">
        <v>57</v>
      </c>
      <c r="L103" s="21"/>
      <c r="M103" s="102">
        <v>1</v>
      </c>
      <c r="N103" s="245" t="s">
        <v>386</v>
      </c>
      <c r="O103" s="246"/>
      <c r="P103" s="246"/>
      <c r="Q103" s="102">
        <v>17</v>
      </c>
      <c r="R103" s="248" t="s">
        <v>241</v>
      </c>
      <c r="S103" s="249"/>
      <c r="T103" s="250"/>
      <c r="U103" s="132"/>
    </row>
    <row r="104" spans="1:21" ht="24.75" customHeight="1">
      <c r="A104" s="265" t="s">
        <v>124</v>
      </c>
      <c r="B104" s="266"/>
      <c r="C104" s="158"/>
      <c r="D104" s="158"/>
      <c r="E104" s="108">
        <f t="shared" ref="E104:E116" si="2">D104-C104</f>
        <v>0</v>
      </c>
      <c r="F104" s="160"/>
      <c r="G104" s="161"/>
      <c r="H104" s="159"/>
      <c r="I104" s="159"/>
      <c r="J104" s="159"/>
      <c r="K104" s="159"/>
      <c r="L104" s="21"/>
      <c r="M104" s="102">
        <v>2</v>
      </c>
      <c r="N104" s="245" t="s">
        <v>360</v>
      </c>
      <c r="O104" s="246"/>
      <c r="P104" s="246"/>
      <c r="Q104" s="109">
        <v>18</v>
      </c>
      <c r="R104" s="248" t="s">
        <v>385</v>
      </c>
      <c r="S104" s="249"/>
      <c r="T104" s="250"/>
      <c r="U104" s="132"/>
    </row>
    <row r="105" spans="1:21" ht="24.75" customHeight="1">
      <c r="A105" s="265" t="s">
        <v>125</v>
      </c>
      <c r="B105" s="266"/>
      <c r="C105" s="158"/>
      <c r="D105" s="158"/>
      <c r="E105" s="108">
        <f t="shared" si="2"/>
        <v>0</v>
      </c>
      <c r="F105" s="160"/>
      <c r="G105" s="161"/>
      <c r="H105" s="159"/>
      <c r="I105" s="159"/>
      <c r="J105" s="159"/>
      <c r="K105" s="159"/>
      <c r="L105" s="21"/>
      <c r="M105" s="102">
        <v>3</v>
      </c>
      <c r="N105" s="245" t="s">
        <v>387</v>
      </c>
      <c r="O105" s="246"/>
      <c r="P105" s="246"/>
      <c r="Q105" s="102">
        <v>19</v>
      </c>
      <c r="R105" s="248" t="s">
        <v>384</v>
      </c>
      <c r="S105" s="249"/>
      <c r="T105" s="250"/>
      <c r="U105" s="132"/>
    </row>
    <row r="106" spans="1:21" ht="27" customHeight="1">
      <c r="A106" s="265" t="s">
        <v>126</v>
      </c>
      <c r="B106" s="266"/>
      <c r="C106" s="158"/>
      <c r="D106" s="158"/>
      <c r="E106" s="108">
        <f t="shared" si="2"/>
        <v>0</v>
      </c>
      <c r="F106" s="160"/>
      <c r="G106" s="161"/>
      <c r="H106" s="159"/>
      <c r="I106" s="159"/>
      <c r="J106" s="159"/>
      <c r="K106" s="159"/>
      <c r="L106" s="21"/>
      <c r="M106" s="102">
        <v>4</v>
      </c>
      <c r="N106" s="245" t="s">
        <v>362</v>
      </c>
      <c r="O106" s="246"/>
      <c r="P106" s="246"/>
      <c r="Q106" s="102">
        <v>20</v>
      </c>
      <c r="R106" s="248" t="s">
        <v>383</v>
      </c>
      <c r="S106" s="249"/>
      <c r="T106" s="250"/>
      <c r="U106" s="132"/>
    </row>
    <row r="107" spans="1:21" ht="24.75" customHeight="1">
      <c r="A107" s="265" t="s">
        <v>127</v>
      </c>
      <c r="B107" s="266"/>
      <c r="C107" s="158"/>
      <c r="D107" s="158"/>
      <c r="E107" s="108">
        <f t="shared" si="2"/>
        <v>0</v>
      </c>
      <c r="F107" s="160"/>
      <c r="G107" s="161"/>
      <c r="H107" s="159"/>
      <c r="I107" s="159"/>
      <c r="J107" s="159"/>
      <c r="K107" s="159"/>
      <c r="L107" s="21"/>
      <c r="M107" s="102">
        <v>5</v>
      </c>
      <c r="N107" s="245" t="s">
        <v>363</v>
      </c>
      <c r="O107" s="246"/>
      <c r="P107" s="246"/>
      <c r="Q107" s="109">
        <v>21</v>
      </c>
      <c r="R107" s="248" t="s">
        <v>380</v>
      </c>
      <c r="S107" s="249"/>
      <c r="T107" s="250"/>
      <c r="U107" s="132"/>
    </row>
    <row r="108" spans="1:21" ht="24.75" customHeight="1">
      <c r="A108" s="270" t="s">
        <v>658</v>
      </c>
      <c r="B108" s="271"/>
      <c r="C108" s="158"/>
      <c r="D108" s="158"/>
      <c r="E108" s="108">
        <f t="shared" si="2"/>
        <v>0</v>
      </c>
      <c r="F108" s="160"/>
      <c r="G108" s="161"/>
      <c r="H108" s="159"/>
      <c r="I108" s="159"/>
      <c r="J108" s="159"/>
      <c r="K108" s="159"/>
      <c r="L108" s="21"/>
      <c r="M108" s="102">
        <v>6</v>
      </c>
      <c r="N108" s="245" t="s">
        <v>364</v>
      </c>
      <c r="O108" s="246"/>
      <c r="P108" s="246"/>
      <c r="Q108" s="102">
        <v>22</v>
      </c>
      <c r="R108" s="248" t="s">
        <v>379</v>
      </c>
      <c r="S108" s="249"/>
      <c r="T108" s="250"/>
      <c r="U108" s="132"/>
    </row>
    <row r="109" spans="1:21" ht="24.75" customHeight="1">
      <c r="A109" s="270" t="s">
        <v>659</v>
      </c>
      <c r="B109" s="271"/>
      <c r="C109" s="158"/>
      <c r="D109" s="158"/>
      <c r="E109" s="108">
        <f t="shared" si="2"/>
        <v>0</v>
      </c>
      <c r="F109" s="160"/>
      <c r="G109" s="161"/>
      <c r="H109" s="159"/>
      <c r="I109" s="159"/>
      <c r="J109" s="159"/>
      <c r="K109" s="159"/>
      <c r="L109" s="21"/>
      <c r="M109" s="102">
        <v>7</v>
      </c>
      <c r="N109" s="245" t="s">
        <v>365</v>
      </c>
      <c r="O109" s="246"/>
      <c r="P109" s="246"/>
      <c r="Q109" s="102">
        <v>23</v>
      </c>
      <c r="R109" s="248" t="s">
        <v>378</v>
      </c>
      <c r="S109" s="249"/>
      <c r="T109" s="250"/>
      <c r="U109" s="132"/>
    </row>
    <row r="110" spans="1:21" ht="29.4" customHeight="1">
      <c r="A110" s="272" t="s">
        <v>128</v>
      </c>
      <c r="B110" s="273"/>
      <c r="C110" s="158"/>
      <c r="D110" s="158"/>
      <c r="E110" s="108">
        <f t="shared" si="2"/>
        <v>0</v>
      </c>
      <c r="F110" s="160"/>
      <c r="G110" s="161"/>
      <c r="H110" s="159"/>
      <c r="I110" s="159"/>
      <c r="J110" s="159"/>
      <c r="K110" s="159"/>
      <c r="L110" s="21"/>
      <c r="M110" s="102">
        <v>8</v>
      </c>
      <c r="N110" s="245" t="s">
        <v>366</v>
      </c>
      <c r="O110" s="246"/>
      <c r="P110" s="246"/>
      <c r="Q110" s="109">
        <v>24</v>
      </c>
      <c r="R110" s="248" t="s">
        <v>377</v>
      </c>
      <c r="S110" s="249"/>
      <c r="T110" s="250"/>
      <c r="U110" s="132"/>
    </row>
    <row r="111" spans="1:21" ht="32.4" customHeight="1">
      <c r="A111" s="268" t="s">
        <v>734</v>
      </c>
      <c r="B111" s="269"/>
      <c r="C111" s="158"/>
      <c r="D111" s="158"/>
      <c r="E111" s="108">
        <f t="shared" si="2"/>
        <v>0</v>
      </c>
      <c r="F111" s="160"/>
      <c r="G111" s="161"/>
      <c r="H111" s="159"/>
      <c r="I111" s="159"/>
      <c r="J111" s="159"/>
      <c r="K111" s="159"/>
      <c r="L111" s="21"/>
      <c r="M111" s="102">
        <v>9</v>
      </c>
      <c r="N111" s="245" t="s">
        <v>367</v>
      </c>
      <c r="O111" s="246"/>
      <c r="P111" s="246"/>
      <c r="Q111" s="102">
        <v>25</v>
      </c>
      <c r="R111" s="248" t="s">
        <v>376</v>
      </c>
      <c r="S111" s="249"/>
      <c r="T111" s="250"/>
      <c r="U111" s="132"/>
    </row>
    <row r="112" spans="1:21" ht="24.75" customHeight="1">
      <c r="A112" s="265" t="s">
        <v>129</v>
      </c>
      <c r="B112" s="266"/>
      <c r="C112" s="158"/>
      <c r="D112" s="158"/>
      <c r="E112" s="108">
        <f t="shared" si="2"/>
        <v>0</v>
      </c>
      <c r="F112" s="160"/>
      <c r="G112" s="161"/>
      <c r="H112" s="159"/>
      <c r="I112" s="159"/>
      <c r="J112" s="159"/>
      <c r="K112" s="159"/>
      <c r="L112" s="21"/>
      <c r="M112" s="102">
        <v>10</v>
      </c>
      <c r="N112" s="245" t="s">
        <v>368</v>
      </c>
      <c r="O112" s="246"/>
      <c r="P112" s="246"/>
      <c r="Q112" s="102">
        <v>26</v>
      </c>
      <c r="R112" s="248" t="s">
        <v>375</v>
      </c>
      <c r="S112" s="249"/>
      <c r="T112" s="250"/>
      <c r="U112" s="132"/>
    </row>
    <row r="113" spans="1:21" ht="24.75" customHeight="1">
      <c r="A113" s="270" t="s">
        <v>660</v>
      </c>
      <c r="B113" s="271"/>
      <c r="C113" s="158"/>
      <c r="D113" s="158"/>
      <c r="E113" s="108">
        <f t="shared" si="2"/>
        <v>0</v>
      </c>
      <c r="F113" s="160"/>
      <c r="G113" s="161"/>
      <c r="H113" s="159"/>
      <c r="I113" s="159"/>
      <c r="J113" s="159"/>
      <c r="K113" s="159"/>
      <c r="L113" s="21"/>
      <c r="M113" s="102">
        <v>11</v>
      </c>
      <c r="N113" s="245" t="s">
        <v>245</v>
      </c>
      <c r="O113" s="246"/>
      <c r="P113" s="246"/>
      <c r="Q113" s="109">
        <v>27</v>
      </c>
      <c r="R113" s="248" t="s">
        <v>374</v>
      </c>
      <c r="S113" s="249"/>
      <c r="T113" s="250"/>
      <c r="U113" s="132"/>
    </row>
    <row r="114" spans="1:21" ht="24.75" customHeight="1">
      <c r="A114" s="265" t="s">
        <v>130</v>
      </c>
      <c r="B114" s="266"/>
      <c r="C114" s="158"/>
      <c r="D114" s="158"/>
      <c r="E114" s="108">
        <f t="shared" si="2"/>
        <v>0</v>
      </c>
      <c r="F114" s="160"/>
      <c r="G114" s="161"/>
      <c r="H114" s="159"/>
      <c r="I114" s="159"/>
      <c r="J114" s="159"/>
      <c r="K114" s="159"/>
      <c r="L114" s="21"/>
      <c r="M114" s="102">
        <v>12</v>
      </c>
      <c r="N114" s="245" t="s">
        <v>369</v>
      </c>
      <c r="O114" s="246"/>
      <c r="P114" s="246"/>
      <c r="Q114" s="102">
        <v>28</v>
      </c>
      <c r="R114" s="248" t="s">
        <v>373</v>
      </c>
      <c r="S114" s="249"/>
      <c r="T114" s="250"/>
      <c r="U114" s="132"/>
    </row>
    <row r="115" spans="1:21" ht="24.75" customHeight="1">
      <c r="A115" s="265" t="s">
        <v>131</v>
      </c>
      <c r="B115" s="266"/>
      <c r="C115" s="158"/>
      <c r="D115" s="158"/>
      <c r="E115" s="108">
        <f t="shared" si="2"/>
        <v>0</v>
      </c>
      <c r="F115" s="160"/>
      <c r="G115" s="161"/>
      <c r="H115" s="159"/>
      <c r="I115" s="159"/>
      <c r="J115" s="159"/>
      <c r="K115" s="159"/>
      <c r="L115" s="21"/>
      <c r="M115" s="102">
        <v>13</v>
      </c>
      <c r="N115" s="245" t="s">
        <v>388</v>
      </c>
      <c r="O115" s="246"/>
      <c r="P115" s="246"/>
      <c r="Q115" s="102">
        <v>29</v>
      </c>
      <c r="R115" s="248" t="s">
        <v>372</v>
      </c>
      <c r="S115" s="249"/>
      <c r="T115" s="250"/>
      <c r="U115" s="132"/>
    </row>
    <row r="116" spans="1:21" ht="24.75" customHeight="1">
      <c r="A116" s="265" t="s">
        <v>132</v>
      </c>
      <c r="B116" s="266"/>
      <c r="C116" s="158"/>
      <c r="D116" s="158"/>
      <c r="E116" s="108">
        <f t="shared" si="2"/>
        <v>0</v>
      </c>
      <c r="F116" s="160"/>
      <c r="G116" s="161"/>
      <c r="H116" s="159"/>
      <c r="I116" s="159"/>
      <c r="J116" s="159"/>
      <c r="K116" s="159"/>
      <c r="L116" s="21"/>
      <c r="M116" s="102">
        <v>14</v>
      </c>
      <c r="N116" s="245" t="s">
        <v>389</v>
      </c>
      <c r="O116" s="246"/>
      <c r="P116" s="246"/>
      <c r="Q116" s="109">
        <v>30</v>
      </c>
      <c r="R116" s="248" t="s">
        <v>371</v>
      </c>
      <c r="S116" s="249"/>
      <c r="T116" s="250"/>
      <c r="U116" s="132"/>
    </row>
    <row r="117" spans="1:21" ht="24.75" customHeight="1">
      <c r="A117" s="251" t="s">
        <v>731</v>
      </c>
      <c r="B117" s="252"/>
      <c r="C117" s="154" t="str">
        <f>IF(COUNTBLANK(C104:C116),"空欄あり",COUNT(C104:C116)-COUNTIF(C104:C116,0))</f>
        <v>空欄あり</v>
      </c>
      <c r="D117" s="154" t="str">
        <f>IF(COUNTBLANK(D104:D116),"空欄あり",COUNT(D104:D116)-COUNTIF(D104:D116,0))</f>
        <v>空欄あり</v>
      </c>
      <c r="E117" s="157"/>
      <c r="F117" s="21"/>
      <c r="G117" s="21"/>
      <c r="H117" s="21"/>
      <c r="I117" s="21"/>
      <c r="J117" s="21"/>
      <c r="K117" s="21"/>
      <c r="L117" s="21"/>
      <c r="M117" s="102">
        <v>15</v>
      </c>
      <c r="N117" s="245" t="s">
        <v>390</v>
      </c>
      <c r="O117" s="246"/>
      <c r="P117" s="247"/>
      <c r="Q117" s="102">
        <v>31</v>
      </c>
      <c r="R117" s="248" t="s">
        <v>370</v>
      </c>
      <c r="S117" s="249"/>
      <c r="T117" s="250"/>
      <c r="U117" s="132"/>
    </row>
    <row r="118" spans="1:21" ht="24.75" customHeight="1">
      <c r="A118" s="251" t="s">
        <v>732</v>
      </c>
      <c r="B118" s="252"/>
      <c r="C118" s="154" t="str">
        <f>IF(C117="空欄あり","-",IF(D101="","-",IF(I101="","-",IF(G118=0,"-",IF(C117=10,SUM(C104:C116)*1.3,IF(C117=11,SUM(C104:C116)*1.182,IF(C117=12,SUM(C104:C116)*1.084,IF(C117=13,SUM(C104:C116)*1,"-"))))))))</f>
        <v>-</v>
      </c>
      <c r="D118" s="154" t="str">
        <f>IF(D117="空欄あり","-",IF(D101="","-",IF(I101="","-",IF(G118=0,"-",IF(D117=10,SUM(D104:D116)*1.3,IF(D117=11,SUM(D104:D116)*1.182,IF(D117=12,SUM(D104:D116)*1.084,IF(D117=13,SUM(D104:D116)*1,"-"))))))))</f>
        <v>-</v>
      </c>
      <c r="E118" s="156" t="str">
        <f>IF(C118="-","-",IF(D118="-","-",D118-C118))</f>
        <v>-</v>
      </c>
      <c r="F118" s="21"/>
      <c r="G118" s="155">
        <f>IF(A111=選択肢!$A$13,1,IF(A111=選択肢!$A$14,1,0))</f>
        <v>0</v>
      </c>
      <c r="H118" s="21"/>
      <c r="I118" s="21"/>
      <c r="J118" s="21"/>
      <c r="K118" s="21"/>
      <c r="L118" s="21"/>
      <c r="M118" s="102">
        <v>16</v>
      </c>
      <c r="N118" s="245" t="s">
        <v>391</v>
      </c>
      <c r="O118" s="246"/>
      <c r="P118" s="247"/>
      <c r="Q118" s="21"/>
      <c r="R118" s="21"/>
      <c r="S118" s="21"/>
      <c r="T118" s="21"/>
      <c r="U118" s="132"/>
    </row>
    <row r="119" spans="1:21" ht="18.600000000000001" thickBot="1">
      <c r="A119" s="143"/>
      <c r="B119" s="142"/>
      <c r="C119" s="142"/>
      <c r="D119" s="142"/>
      <c r="E119" s="142"/>
      <c r="F119" s="135"/>
      <c r="G119" s="135"/>
      <c r="H119" s="135"/>
      <c r="I119" s="135"/>
      <c r="J119" s="135"/>
      <c r="K119" s="135"/>
      <c r="L119" s="135"/>
      <c r="M119" s="135"/>
      <c r="N119" s="135"/>
      <c r="O119" s="135"/>
      <c r="P119" s="135"/>
      <c r="Q119" s="135"/>
      <c r="R119" s="135"/>
      <c r="S119" s="135"/>
      <c r="T119" s="135"/>
      <c r="U119" s="136"/>
    </row>
    <row r="120" spans="1:21" ht="18.600000000000001" thickBot="1"/>
    <row r="121" spans="1:21">
      <c r="A121" s="137">
        <v>4</v>
      </c>
      <c r="B121" s="129"/>
      <c r="C121" s="129"/>
      <c r="D121" s="129"/>
      <c r="E121" s="129"/>
      <c r="F121" s="129"/>
      <c r="G121" s="129"/>
      <c r="H121" s="129"/>
      <c r="I121" s="129"/>
      <c r="J121" s="129"/>
      <c r="K121" s="129"/>
      <c r="L121" s="129"/>
      <c r="M121" s="129"/>
      <c r="N121" s="129"/>
      <c r="O121" s="129"/>
      <c r="P121" s="129"/>
      <c r="Q121" s="129"/>
      <c r="R121" s="129"/>
      <c r="S121" s="129"/>
      <c r="T121" s="129"/>
      <c r="U121" s="130"/>
    </row>
    <row r="122" spans="1:21" ht="23.25" customHeight="1">
      <c r="A122" s="131"/>
      <c r="B122" s="21"/>
      <c r="C122" s="21"/>
      <c r="D122" s="21"/>
      <c r="E122" s="21"/>
      <c r="F122" s="276" t="s">
        <v>139</v>
      </c>
      <c r="G122" s="276"/>
      <c r="H122" s="181"/>
      <c r="I122" s="181"/>
      <c r="J122" s="181"/>
      <c r="K122" s="181"/>
      <c r="L122" s="21"/>
      <c r="M122" s="21"/>
      <c r="N122" s="21"/>
      <c r="O122" s="21"/>
      <c r="P122" s="21"/>
      <c r="Q122" s="21"/>
      <c r="R122" s="21"/>
      <c r="S122" s="21"/>
      <c r="T122" s="21"/>
      <c r="U122" s="132"/>
    </row>
    <row r="123" spans="1:21">
      <c r="A123" s="131" t="s">
        <v>636</v>
      </c>
      <c r="B123" s="21"/>
      <c r="C123" s="21"/>
      <c r="D123" s="21"/>
      <c r="E123" s="21"/>
      <c r="F123" s="21"/>
      <c r="G123" s="21"/>
      <c r="H123" s="21"/>
      <c r="I123" s="21"/>
      <c r="J123" s="21"/>
      <c r="K123" s="21"/>
      <c r="L123" s="21"/>
      <c r="M123" s="21"/>
      <c r="N123" s="21"/>
      <c r="O123" s="21"/>
      <c r="P123" s="21"/>
      <c r="Q123" s="21"/>
      <c r="R123" s="21"/>
      <c r="S123" s="21"/>
      <c r="T123" s="21"/>
      <c r="U123" s="132"/>
    </row>
    <row r="124" spans="1:21">
      <c r="A124" s="258" t="s">
        <v>123</v>
      </c>
      <c r="B124" s="192"/>
      <c r="C124" s="208"/>
      <c r="D124" s="209"/>
      <c r="E124" s="210"/>
      <c r="F124" s="103"/>
      <c r="G124" s="103"/>
      <c r="H124" s="103"/>
      <c r="I124" s="103"/>
      <c r="J124" s="21"/>
      <c r="K124" s="21"/>
      <c r="L124" s="21"/>
      <c r="M124" s="21"/>
      <c r="N124" s="21"/>
      <c r="O124" s="21"/>
      <c r="P124" s="21"/>
      <c r="Q124" s="21"/>
      <c r="R124" s="21"/>
      <c r="S124" s="21"/>
      <c r="T124" s="21"/>
      <c r="U124" s="132"/>
    </row>
    <row r="125" spans="1:21">
      <c r="A125" s="258" t="s">
        <v>43</v>
      </c>
      <c r="B125" s="192"/>
      <c r="C125" s="208"/>
      <c r="D125" s="209"/>
      <c r="E125" s="210"/>
      <c r="F125" s="103"/>
      <c r="G125" s="103"/>
      <c r="H125" s="103"/>
      <c r="I125" s="103"/>
      <c r="J125" s="21"/>
      <c r="K125" s="21"/>
      <c r="L125" s="21"/>
      <c r="M125" s="21"/>
      <c r="N125" s="21"/>
      <c r="O125" s="21"/>
      <c r="P125" s="21"/>
      <c r="Q125" s="21"/>
      <c r="R125" s="21"/>
      <c r="S125" s="21"/>
      <c r="T125" s="21"/>
      <c r="U125" s="132"/>
    </row>
    <row r="126" spans="1:21">
      <c r="A126" s="258" t="s">
        <v>44</v>
      </c>
      <c r="B126" s="192"/>
      <c r="C126" s="208"/>
      <c r="D126" s="209"/>
      <c r="E126" s="210"/>
      <c r="F126" s="67"/>
      <c r="G126" s="67"/>
      <c r="H126" s="67"/>
      <c r="I126" s="67"/>
      <c r="J126" s="67"/>
      <c r="K126" s="67"/>
      <c r="L126" s="67"/>
      <c r="M126" s="21"/>
      <c r="N126" s="21"/>
      <c r="O126" s="21"/>
      <c r="P126" s="21"/>
      <c r="Q126" s="21"/>
      <c r="R126" s="21"/>
      <c r="S126" s="21"/>
      <c r="T126" s="21"/>
      <c r="U126" s="132"/>
    </row>
    <row r="127" spans="1:21">
      <c r="A127" s="258" t="s">
        <v>45</v>
      </c>
      <c r="B127" s="192"/>
      <c r="C127" s="243"/>
      <c r="D127" s="244"/>
      <c r="E127" s="244"/>
      <c r="F127" s="243"/>
      <c r="G127" s="244"/>
      <c r="H127" s="244"/>
      <c r="I127" s="211"/>
      <c r="J127" s="211"/>
      <c r="K127" s="211"/>
      <c r="L127" s="67"/>
      <c r="M127" s="21"/>
      <c r="N127" s="21"/>
      <c r="O127" s="21"/>
      <c r="P127" s="21"/>
      <c r="Q127" s="21"/>
      <c r="R127" s="21"/>
      <c r="S127" s="21"/>
      <c r="T127" s="21"/>
      <c r="U127" s="132"/>
    </row>
    <row r="128" spans="1:21">
      <c r="A128" s="275" t="s">
        <v>46</v>
      </c>
      <c r="B128" s="223"/>
      <c r="C128" s="243"/>
      <c r="D128" s="244"/>
      <c r="E128" s="253"/>
      <c r="F128" s="67"/>
      <c r="G128" s="67"/>
      <c r="H128" s="67"/>
      <c r="I128" s="67"/>
      <c r="J128" s="67"/>
      <c r="K128" s="67"/>
      <c r="L128" s="67"/>
      <c r="M128" s="21"/>
      <c r="N128" s="21"/>
      <c r="O128" s="21"/>
      <c r="P128" s="21"/>
      <c r="Q128" s="21"/>
      <c r="R128" s="21"/>
      <c r="S128" s="21"/>
      <c r="T128" s="21"/>
      <c r="U128" s="132"/>
    </row>
    <row r="129" spans="1:21">
      <c r="A129" s="258" t="s">
        <v>47</v>
      </c>
      <c r="B129" s="192"/>
      <c r="C129" s="208"/>
      <c r="D129" s="209"/>
      <c r="E129" s="210"/>
      <c r="F129" s="103"/>
      <c r="G129" s="103"/>
      <c r="H129" s="103"/>
      <c r="I129" s="103"/>
      <c r="J129" s="103"/>
      <c r="K129" s="103"/>
      <c r="L129" s="103"/>
      <c r="M129" s="21"/>
      <c r="N129" s="21"/>
      <c r="O129" s="21"/>
      <c r="P129" s="21"/>
      <c r="Q129" s="21"/>
      <c r="R129" s="21"/>
      <c r="S129" s="21"/>
      <c r="T129" s="21"/>
      <c r="U129" s="132"/>
    </row>
    <row r="130" spans="1:21" ht="12.75" customHeight="1">
      <c r="A130" s="133"/>
      <c r="B130" s="103"/>
      <c r="C130" s="103"/>
      <c r="D130" s="103"/>
      <c r="E130" s="103"/>
      <c r="F130" s="103"/>
      <c r="G130" s="103"/>
      <c r="H130" s="103"/>
      <c r="I130" s="103"/>
      <c r="J130" s="103"/>
      <c r="K130" s="103"/>
      <c r="L130" s="103"/>
      <c r="M130" s="21"/>
      <c r="N130" s="21"/>
      <c r="O130" s="21"/>
      <c r="P130" s="21"/>
      <c r="Q130" s="21"/>
      <c r="R130" s="21"/>
      <c r="S130" s="21"/>
      <c r="T130" s="21"/>
      <c r="U130" s="132"/>
    </row>
    <row r="131" spans="1:21" ht="23.25" customHeight="1">
      <c r="A131" s="134" t="s">
        <v>186</v>
      </c>
      <c r="B131" s="104"/>
      <c r="C131" s="104"/>
      <c r="D131" s="104"/>
      <c r="E131" s="104"/>
      <c r="F131" s="104"/>
      <c r="G131" s="104"/>
      <c r="H131" s="104"/>
      <c r="I131" s="104"/>
      <c r="J131" s="104"/>
      <c r="K131" s="104"/>
      <c r="L131" s="21"/>
      <c r="M131" s="21"/>
      <c r="N131" s="21"/>
      <c r="O131" s="21"/>
      <c r="P131" s="21"/>
      <c r="Q131" s="21"/>
      <c r="R131" s="21"/>
      <c r="S131" s="21"/>
      <c r="T131" s="21"/>
      <c r="U131" s="132"/>
    </row>
    <row r="132" spans="1:21">
      <c r="A132" s="258"/>
      <c r="B132" s="192"/>
      <c r="C132" s="190" t="s">
        <v>63</v>
      </c>
      <c r="D132" s="191"/>
      <c r="E132" s="192"/>
      <c r="F132" s="216" t="s">
        <v>138</v>
      </c>
      <c r="G132" s="216"/>
      <c r="H132" s="216"/>
      <c r="I132" s="216"/>
      <c r="J132" s="216"/>
      <c r="K132" s="216"/>
      <c r="L132" s="103"/>
      <c r="M132" s="21"/>
      <c r="N132" s="21"/>
      <c r="O132" s="21"/>
      <c r="P132" s="21"/>
      <c r="Q132" s="21"/>
      <c r="R132" s="21"/>
      <c r="S132" s="21"/>
      <c r="T132" s="21"/>
      <c r="U132" s="132"/>
    </row>
    <row r="133" spans="1:21">
      <c r="A133" s="262" t="s">
        <v>637</v>
      </c>
      <c r="B133" s="263"/>
      <c r="C133" s="243"/>
      <c r="D133" s="244"/>
      <c r="E133" s="253"/>
      <c r="F133" s="243"/>
      <c r="G133" s="253"/>
      <c r="H133" s="243"/>
      <c r="I133" s="253"/>
      <c r="J133" s="243"/>
      <c r="K133" s="253"/>
      <c r="L133" s="67"/>
      <c r="M133" s="21"/>
      <c r="N133" s="21"/>
      <c r="O133" s="21"/>
      <c r="P133" s="21"/>
      <c r="Q133" s="21"/>
      <c r="R133" s="21"/>
      <c r="S133" s="21"/>
      <c r="T133" s="21"/>
      <c r="U133" s="132"/>
    </row>
    <row r="134" spans="1:21">
      <c r="A134" s="264" t="s">
        <v>638</v>
      </c>
      <c r="B134" s="204"/>
      <c r="C134" s="243"/>
      <c r="D134" s="244"/>
      <c r="E134" s="253"/>
      <c r="F134" s="243"/>
      <c r="G134" s="253"/>
      <c r="H134" s="243"/>
      <c r="I134" s="253"/>
      <c r="J134" s="243"/>
      <c r="K134" s="253"/>
      <c r="L134" s="103"/>
      <c r="M134" s="21"/>
      <c r="N134" s="21"/>
      <c r="O134" s="21"/>
      <c r="P134" s="21"/>
      <c r="Q134" s="21"/>
      <c r="R134" s="21"/>
      <c r="S134" s="21"/>
      <c r="T134" s="21"/>
      <c r="U134" s="132"/>
    </row>
    <row r="135" spans="1:21">
      <c r="A135" s="277" t="s">
        <v>48</v>
      </c>
      <c r="B135" s="278"/>
      <c r="C135" s="181"/>
      <c r="D135" s="181"/>
      <c r="E135" s="105" t="s">
        <v>133</v>
      </c>
      <c r="F135" s="67"/>
      <c r="G135" s="67"/>
      <c r="H135" s="67"/>
      <c r="I135" s="67"/>
      <c r="J135" s="67"/>
      <c r="K135" s="103"/>
      <c r="L135" s="103"/>
      <c r="M135" s="21"/>
      <c r="N135" s="21"/>
      <c r="O135" s="21"/>
      <c r="P135" s="21"/>
      <c r="Q135" s="21"/>
      <c r="R135" s="21"/>
      <c r="S135" s="21"/>
      <c r="T135" s="21"/>
      <c r="U135" s="132"/>
    </row>
    <row r="136" spans="1:21">
      <c r="A136" s="133"/>
      <c r="B136" s="103"/>
      <c r="C136" s="103"/>
      <c r="D136" s="103"/>
      <c r="E136" s="103"/>
      <c r="F136" s="67"/>
      <c r="G136" s="67"/>
      <c r="H136" s="67"/>
      <c r="I136" s="67"/>
      <c r="J136" s="67"/>
      <c r="K136" s="103"/>
      <c r="L136" s="103"/>
      <c r="M136" s="21"/>
      <c r="N136" s="21"/>
      <c r="O136" s="21"/>
      <c r="P136" s="21"/>
      <c r="Q136" s="21"/>
      <c r="R136" s="21"/>
      <c r="S136" s="21"/>
      <c r="T136" s="21"/>
      <c r="U136" s="132"/>
    </row>
    <row r="137" spans="1:21" ht="23.25" customHeight="1">
      <c r="A137" s="134" t="s">
        <v>187</v>
      </c>
      <c r="B137" s="104"/>
      <c r="C137" s="104"/>
      <c r="D137" s="104"/>
      <c r="E137" s="104"/>
      <c r="F137" s="104"/>
      <c r="G137" s="104"/>
      <c r="H137" s="104"/>
      <c r="I137" s="104"/>
      <c r="J137" s="104"/>
      <c r="K137" s="104"/>
      <c r="L137" s="21"/>
      <c r="M137" s="21"/>
      <c r="N137" s="21"/>
      <c r="O137" s="21"/>
      <c r="P137" s="21"/>
      <c r="Q137" s="21"/>
      <c r="R137" s="21"/>
      <c r="S137" s="21"/>
      <c r="T137" s="21"/>
      <c r="U137" s="132"/>
    </row>
    <row r="138" spans="1:21" ht="34.5" customHeight="1">
      <c r="A138" s="254" t="s">
        <v>743</v>
      </c>
      <c r="B138" s="255"/>
      <c r="C138" s="255"/>
      <c r="D138" s="255"/>
      <c r="E138" s="255"/>
      <c r="F138" s="255"/>
      <c r="G138" s="255"/>
      <c r="H138" s="255"/>
      <c r="I138" s="255"/>
      <c r="J138" s="255"/>
      <c r="K138" s="255"/>
      <c r="L138" s="255"/>
      <c r="M138" s="255"/>
      <c r="N138" s="255"/>
      <c r="O138" s="255"/>
      <c r="P138" s="255"/>
      <c r="Q138" s="255"/>
      <c r="R138" s="255"/>
      <c r="S138" s="255"/>
      <c r="T138" s="255"/>
      <c r="U138" s="132"/>
    </row>
    <row r="139" spans="1:21" ht="102.45" customHeight="1">
      <c r="A139" s="254"/>
      <c r="B139" s="255"/>
      <c r="C139" s="255"/>
      <c r="D139" s="255"/>
      <c r="E139" s="255"/>
      <c r="F139" s="255"/>
      <c r="G139" s="255"/>
      <c r="H139" s="255"/>
      <c r="I139" s="255"/>
      <c r="J139" s="255"/>
      <c r="K139" s="255"/>
      <c r="L139" s="255"/>
      <c r="M139" s="255"/>
      <c r="N139" s="255"/>
      <c r="O139" s="255"/>
      <c r="P139" s="255"/>
      <c r="Q139" s="255"/>
      <c r="R139" s="255"/>
      <c r="S139" s="255"/>
      <c r="T139" s="255"/>
      <c r="U139" s="132"/>
    </row>
    <row r="140" spans="1:21">
      <c r="A140" s="258" t="s">
        <v>179</v>
      </c>
      <c r="B140" s="191"/>
      <c r="C140" s="191"/>
      <c r="D140" s="256"/>
      <c r="E140" s="257"/>
      <c r="F140" s="259" t="s">
        <v>180</v>
      </c>
      <c r="G140" s="260"/>
      <c r="H140" s="260"/>
      <c r="I140" s="256"/>
      <c r="J140" s="257"/>
      <c r="K140" s="21"/>
      <c r="L140" s="21"/>
      <c r="M140" s="261" t="s">
        <v>395</v>
      </c>
      <c r="N140" s="261"/>
      <c r="O140" s="261"/>
      <c r="P140" s="261"/>
      <c r="Q140" s="261"/>
      <c r="R140" s="261"/>
      <c r="S140" s="261"/>
      <c r="T140" s="261"/>
      <c r="U140" s="132"/>
    </row>
    <row r="141" spans="1:21" ht="18.600000000000001" thickBot="1">
      <c r="A141" s="267" t="s">
        <v>393</v>
      </c>
      <c r="B141" s="216"/>
      <c r="C141" s="221" t="s">
        <v>135</v>
      </c>
      <c r="D141" s="222"/>
      <c r="E141" s="223"/>
      <c r="F141" s="274" t="s">
        <v>394</v>
      </c>
      <c r="G141" s="216"/>
      <c r="H141" s="216"/>
      <c r="I141" s="216"/>
      <c r="J141" s="216"/>
      <c r="K141" s="216"/>
      <c r="L141" s="21"/>
      <c r="M141" s="106" t="s">
        <v>24</v>
      </c>
      <c r="N141" s="190" t="s">
        <v>359</v>
      </c>
      <c r="O141" s="191"/>
      <c r="P141" s="191"/>
      <c r="Q141" s="106" t="s">
        <v>24</v>
      </c>
      <c r="R141" s="190" t="s">
        <v>359</v>
      </c>
      <c r="S141" s="191"/>
      <c r="T141" s="192"/>
      <c r="U141" s="132"/>
    </row>
    <row r="142" spans="1:21" ht="18.75" customHeight="1" thickTop="1">
      <c r="A142" s="267"/>
      <c r="B142" s="216"/>
      <c r="C142" s="26" t="s">
        <v>134</v>
      </c>
      <c r="D142" s="26" t="s">
        <v>50</v>
      </c>
      <c r="E142" s="39" t="s">
        <v>51</v>
      </c>
      <c r="F142" s="107" t="s">
        <v>52</v>
      </c>
      <c r="G142" s="70" t="s">
        <v>53</v>
      </c>
      <c r="H142" s="46" t="s">
        <v>54</v>
      </c>
      <c r="I142" s="46" t="s">
        <v>55</v>
      </c>
      <c r="J142" s="46" t="s">
        <v>56</v>
      </c>
      <c r="K142" s="46" t="s">
        <v>57</v>
      </c>
      <c r="L142" s="21"/>
      <c r="M142" s="102">
        <v>1</v>
      </c>
      <c r="N142" s="245" t="s">
        <v>386</v>
      </c>
      <c r="O142" s="246"/>
      <c r="P142" s="246"/>
      <c r="Q142" s="102">
        <v>17</v>
      </c>
      <c r="R142" s="248" t="s">
        <v>241</v>
      </c>
      <c r="S142" s="249"/>
      <c r="T142" s="250"/>
      <c r="U142" s="132"/>
    </row>
    <row r="143" spans="1:21" ht="24.75" customHeight="1">
      <c r="A143" s="265" t="s">
        <v>124</v>
      </c>
      <c r="B143" s="266"/>
      <c r="C143" s="158"/>
      <c r="D143" s="158"/>
      <c r="E143" s="108">
        <f t="shared" ref="E143:E155" si="3">D143-C143</f>
        <v>0</v>
      </c>
      <c r="F143" s="160"/>
      <c r="G143" s="161"/>
      <c r="H143" s="159"/>
      <c r="I143" s="159"/>
      <c r="J143" s="159"/>
      <c r="K143" s="159"/>
      <c r="L143" s="21"/>
      <c r="M143" s="102">
        <v>2</v>
      </c>
      <c r="N143" s="245" t="s">
        <v>360</v>
      </c>
      <c r="O143" s="246"/>
      <c r="P143" s="246"/>
      <c r="Q143" s="109">
        <v>18</v>
      </c>
      <c r="R143" s="248" t="s">
        <v>385</v>
      </c>
      <c r="S143" s="249"/>
      <c r="T143" s="250"/>
      <c r="U143" s="132"/>
    </row>
    <row r="144" spans="1:21" ht="24.75" customHeight="1">
      <c r="A144" s="265" t="s">
        <v>125</v>
      </c>
      <c r="B144" s="266"/>
      <c r="C144" s="158"/>
      <c r="D144" s="158"/>
      <c r="E144" s="108">
        <f t="shared" si="3"/>
        <v>0</v>
      </c>
      <c r="F144" s="160"/>
      <c r="G144" s="161"/>
      <c r="H144" s="159"/>
      <c r="I144" s="159"/>
      <c r="J144" s="159"/>
      <c r="K144" s="159"/>
      <c r="L144" s="21"/>
      <c r="M144" s="102">
        <v>3</v>
      </c>
      <c r="N144" s="245" t="s">
        <v>387</v>
      </c>
      <c r="O144" s="246"/>
      <c r="P144" s="246"/>
      <c r="Q144" s="102">
        <v>19</v>
      </c>
      <c r="R144" s="248" t="s">
        <v>384</v>
      </c>
      <c r="S144" s="249"/>
      <c r="T144" s="250"/>
      <c r="U144" s="132"/>
    </row>
    <row r="145" spans="1:21" ht="27" customHeight="1">
      <c r="A145" s="265" t="s">
        <v>126</v>
      </c>
      <c r="B145" s="266"/>
      <c r="C145" s="158"/>
      <c r="D145" s="158"/>
      <c r="E145" s="108">
        <f t="shared" si="3"/>
        <v>0</v>
      </c>
      <c r="F145" s="160"/>
      <c r="G145" s="161"/>
      <c r="H145" s="159"/>
      <c r="I145" s="159"/>
      <c r="J145" s="159"/>
      <c r="K145" s="159"/>
      <c r="L145" s="21"/>
      <c r="M145" s="102">
        <v>4</v>
      </c>
      <c r="N145" s="245" t="s">
        <v>362</v>
      </c>
      <c r="O145" s="246"/>
      <c r="P145" s="246"/>
      <c r="Q145" s="102">
        <v>20</v>
      </c>
      <c r="R145" s="248" t="s">
        <v>383</v>
      </c>
      <c r="S145" s="249"/>
      <c r="T145" s="250"/>
      <c r="U145" s="132"/>
    </row>
    <row r="146" spans="1:21" ht="24.75" customHeight="1">
      <c r="A146" s="265" t="s">
        <v>127</v>
      </c>
      <c r="B146" s="266"/>
      <c r="C146" s="158"/>
      <c r="D146" s="158"/>
      <c r="E146" s="108">
        <f t="shared" si="3"/>
        <v>0</v>
      </c>
      <c r="F146" s="160"/>
      <c r="G146" s="161"/>
      <c r="H146" s="159"/>
      <c r="I146" s="159"/>
      <c r="J146" s="159"/>
      <c r="K146" s="159"/>
      <c r="L146" s="21"/>
      <c r="M146" s="102">
        <v>5</v>
      </c>
      <c r="N146" s="245" t="s">
        <v>363</v>
      </c>
      <c r="O146" s="246"/>
      <c r="P146" s="246"/>
      <c r="Q146" s="109">
        <v>21</v>
      </c>
      <c r="R146" s="248" t="s">
        <v>380</v>
      </c>
      <c r="S146" s="249"/>
      <c r="T146" s="250"/>
      <c r="U146" s="132"/>
    </row>
    <row r="147" spans="1:21" ht="24.75" customHeight="1">
      <c r="A147" s="270" t="s">
        <v>658</v>
      </c>
      <c r="B147" s="271"/>
      <c r="C147" s="158"/>
      <c r="D147" s="158"/>
      <c r="E147" s="108">
        <f t="shared" si="3"/>
        <v>0</v>
      </c>
      <c r="F147" s="160"/>
      <c r="G147" s="161"/>
      <c r="H147" s="159"/>
      <c r="I147" s="159"/>
      <c r="J147" s="159"/>
      <c r="K147" s="159"/>
      <c r="L147" s="21"/>
      <c r="M147" s="102">
        <v>6</v>
      </c>
      <c r="N147" s="245" t="s">
        <v>364</v>
      </c>
      <c r="O147" s="246"/>
      <c r="P147" s="246"/>
      <c r="Q147" s="102">
        <v>22</v>
      </c>
      <c r="R147" s="248" t="s">
        <v>379</v>
      </c>
      <c r="S147" s="249"/>
      <c r="T147" s="250"/>
      <c r="U147" s="132"/>
    </row>
    <row r="148" spans="1:21" ht="24.75" customHeight="1">
      <c r="A148" s="270" t="s">
        <v>659</v>
      </c>
      <c r="B148" s="271"/>
      <c r="C148" s="158"/>
      <c r="D148" s="158"/>
      <c r="E148" s="108">
        <f t="shared" si="3"/>
        <v>0</v>
      </c>
      <c r="F148" s="160"/>
      <c r="G148" s="161"/>
      <c r="H148" s="159"/>
      <c r="I148" s="159"/>
      <c r="J148" s="159"/>
      <c r="K148" s="159"/>
      <c r="L148" s="21"/>
      <c r="M148" s="102">
        <v>7</v>
      </c>
      <c r="N148" s="245" t="s">
        <v>365</v>
      </c>
      <c r="O148" s="246"/>
      <c r="P148" s="246"/>
      <c r="Q148" s="102">
        <v>23</v>
      </c>
      <c r="R148" s="248" t="s">
        <v>378</v>
      </c>
      <c r="S148" s="249"/>
      <c r="T148" s="250"/>
      <c r="U148" s="132"/>
    </row>
    <row r="149" spans="1:21" ht="29.4" customHeight="1">
      <c r="A149" s="272" t="s">
        <v>128</v>
      </c>
      <c r="B149" s="273"/>
      <c r="C149" s="158"/>
      <c r="D149" s="158"/>
      <c r="E149" s="108">
        <f t="shared" si="3"/>
        <v>0</v>
      </c>
      <c r="F149" s="160"/>
      <c r="G149" s="161"/>
      <c r="H149" s="159"/>
      <c r="I149" s="159"/>
      <c r="J149" s="159"/>
      <c r="K149" s="159"/>
      <c r="L149" s="21"/>
      <c r="M149" s="102">
        <v>8</v>
      </c>
      <c r="N149" s="245" t="s">
        <v>366</v>
      </c>
      <c r="O149" s="246"/>
      <c r="P149" s="246"/>
      <c r="Q149" s="109">
        <v>24</v>
      </c>
      <c r="R149" s="248" t="s">
        <v>377</v>
      </c>
      <c r="S149" s="249"/>
      <c r="T149" s="250"/>
      <c r="U149" s="132"/>
    </row>
    <row r="150" spans="1:21" ht="32.4" customHeight="1">
      <c r="A150" s="268" t="s">
        <v>734</v>
      </c>
      <c r="B150" s="269"/>
      <c r="C150" s="158"/>
      <c r="D150" s="158"/>
      <c r="E150" s="108">
        <f t="shared" si="3"/>
        <v>0</v>
      </c>
      <c r="F150" s="160"/>
      <c r="G150" s="161"/>
      <c r="H150" s="159"/>
      <c r="I150" s="159"/>
      <c r="J150" s="159"/>
      <c r="K150" s="159"/>
      <c r="L150" s="21"/>
      <c r="M150" s="102">
        <v>9</v>
      </c>
      <c r="N150" s="245" t="s">
        <v>367</v>
      </c>
      <c r="O150" s="246"/>
      <c r="P150" s="246"/>
      <c r="Q150" s="102">
        <v>25</v>
      </c>
      <c r="R150" s="248" t="s">
        <v>376</v>
      </c>
      <c r="S150" s="249"/>
      <c r="T150" s="250"/>
      <c r="U150" s="132"/>
    </row>
    <row r="151" spans="1:21" ht="24.75" customHeight="1">
      <c r="A151" s="265" t="s">
        <v>129</v>
      </c>
      <c r="B151" s="266"/>
      <c r="C151" s="158"/>
      <c r="D151" s="158"/>
      <c r="E151" s="108">
        <f t="shared" si="3"/>
        <v>0</v>
      </c>
      <c r="F151" s="160"/>
      <c r="G151" s="161"/>
      <c r="H151" s="159"/>
      <c r="I151" s="159"/>
      <c r="J151" s="159"/>
      <c r="K151" s="159"/>
      <c r="L151" s="21"/>
      <c r="M151" s="102">
        <v>10</v>
      </c>
      <c r="N151" s="245" t="s">
        <v>368</v>
      </c>
      <c r="O151" s="246"/>
      <c r="P151" s="246"/>
      <c r="Q151" s="102">
        <v>26</v>
      </c>
      <c r="R151" s="248" t="s">
        <v>375</v>
      </c>
      <c r="S151" s="249"/>
      <c r="T151" s="250"/>
      <c r="U151" s="132"/>
    </row>
    <row r="152" spans="1:21" ht="24.75" customHeight="1">
      <c r="A152" s="270" t="s">
        <v>660</v>
      </c>
      <c r="B152" s="271"/>
      <c r="C152" s="158"/>
      <c r="D152" s="158"/>
      <c r="E152" s="108">
        <f t="shared" si="3"/>
        <v>0</v>
      </c>
      <c r="F152" s="160"/>
      <c r="G152" s="161"/>
      <c r="H152" s="159"/>
      <c r="I152" s="159"/>
      <c r="J152" s="159"/>
      <c r="K152" s="159"/>
      <c r="L152" s="21"/>
      <c r="M152" s="102">
        <v>11</v>
      </c>
      <c r="N152" s="245" t="s">
        <v>245</v>
      </c>
      <c r="O152" s="246"/>
      <c r="P152" s="246"/>
      <c r="Q152" s="109">
        <v>27</v>
      </c>
      <c r="R152" s="248" t="s">
        <v>374</v>
      </c>
      <c r="S152" s="249"/>
      <c r="T152" s="250"/>
      <c r="U152" s="132"/>
    </row>
    <row r="153" spans="1:21" ht="24.75" customHeight="1">
      <c r="A153" s="265" t="s">
        <v>130</v>
      </c>
      <c r="B153" s="266"/>
      <c r="C153" s="158"/>
      <c r="D153" s="158"/>
      <c r="E153" s="108">
        <f t="shared" si="3"/>
        <v>0</v>
      </c>
      <c r="F153" s="160"/>
      <c r="G153" s="161"/>
      <c r="H153" s="159"/>
      <c r="I153" s="159"/>
      <c r="J153" s="159"/>
      <c r="K153" s="159"/>
      <c r="L153" s="21"/>
      <c r="M153" s="102">
        <v>12</v>
      </c>
      <c r="N153" s="245" t="s">
        <v>369</v>
      </c>
      <c r="O153" s="246"/>
      <c r="P153" s="246"/>
      <c r="Q153" s="102">
        <v>28</v>
      </c>
      <c r="R153" s="248" t="s">
        <v>373</v>
      </c>
      <c r="S153" s="249"/>
      <c r="T153" s="250"/>
      <c r="U153" s="132"/>
    </row>
    <row r="154" spans="1:21" ht="24.75" customHeight="1">
      <c r="A154" s="265" t="s">
        <v>131</v>
      </c>
      <c r="B154" s="266"/>
      <c r="C154" s="158"/>
      <c r="D154" s="158"/>
      <c r="E154" s="108">
        <f t="shared" si="3"/>
        <v>0</v>
      </c>
      <c r="F154" s="160"/>
      <c r="G154" s="161"/>
      <c r="H154" s="159"/>
      <c r="I154" s="159"/>
      <c r="J154" s="159"/>
      <c r="K154" s="159"/>
      <c r="L154" s="21"/>
      <c r="M154" s="102">
        <v>13</v>
      </c>
      <c r="N154" s="245" t="s">
        <v>388</v>
      </c>
      <c r="O154" s="246"/>
      <c r="P154" s="246"/>
      <c r="Q154" s="102">
        <v>29</v>
      </c>
      <c r="R154" s="248" t="s">
        <v>372</v>
      </c>
      <c r="S154" s="249"/>
      <c r="T154" s="250"/>
      <c r="U154" s="132"/>
    </row>
    <row r="155" spans="1:21" ht="24.75" customHeight="1">
      <c r="A155" s="265" t="s">
        <v>132</v>
      </c>
      <c r="B155" s="266"/>
      <c r="C155" s="158"/>
      <c r="D155" s="158"/>
      <c r="E155" s="108">
        <f t="shared" si="3"/>
        <v>0</v>
      </c>
      <c r="F155" s="160"/>
      <c r="G155" s="161"/>
      <c r="H155" s="159"/>
      <c r="I155" s="159"/>
      <c r="J155" s="159"/>
      <c r="K155" s="159"/>
      <c r="L155" s="21"/>
      <c r="M155" s="102">
        <v>14</v>
      </c>
      <c r="N155" s="245" t="s">
        <v>389</v>
      </c>
      <c r="O155" s="246"/>
      <c r="P155" s="246"/>
      <c r="Q155" s="109">
        <v>30</v>
      </c>
      <c r="R155" s="248" t="s">
        <v>371</v>
      </c>
      <c r="S155" s="249"/>
      <c r="T155" s="250"/>
      <c r="U155" s="132"/>
    </row>
    <row r="156" spans="1:21" ht="24.75" customHeight="1">
      <c r="A156" s="251" t="s">
        <v>731</v>
      </c>
      <c r="B156" s="252"/>
      <c r="C156" s="154" t="str">
        <f>IF(COUNTBLANK(C143:C155),"空欄あり",COUNT(C143:C155)-COUNTIF(C143:C155,0))</f>
        <v>空欄あり</v>
      </c>
      <c r="D156" s="154" t="str">
        <f>IF(COUNTBLANK(D143:D155),"空欄あり",COUNT(D143:D155)-COUNTIF(D143:D155,0))</f>
        <v>空欄あり</v>
      </c>
      <c r="E156" s="157"/>
      <c r="F156" s="21"/>
      <c r="G156" s="21"/>
      <c r="H156" s="21"/>
      <c r="I156" s="21"/>
      <c r="J156" s="21"/>
      <c r="K156" s="21"/>
      <c r="L156" s="21"/>
      <c r="M156" s="102">
        <v>15</v>
      </c>
      <c r="N156" s="245" t="s">
        <v>390</v>
      </c>
      <c r="O156" s="246"/>
      <c r="P156" s="247"/>
      <c r="Q156" s="102">
        <v>31</v>
      </c>
      <c r="R156" s="248" t="s">
        <v>370</v>
      </c>
      <c r="S156" s="249"/>
      <c r="T156" s="250"/>
      <c r="U156" s="132"/>
    </row>
    <row r="157" spans="1:21" ht="24.75" customHeight="1">
      <c r="A157" s="251" t="s">
        <v>732</v>
      </c>
      <c r="B157" s="252"/>
      <c r="C157" s="154" t="str">
        <f>IF(C156="空欄あり","-",IF(D140="","-",IF(I140="","-",IF(G157=0,"-",IF(C156=10,SUM(C143:C155)*1.3,IF(C156=11,SUM(C143:C155)*1.182,IF(C156=12,SUM(C143:C155)*1.084,IF(C156=13,SUM(C143:C155)*1,"-"))))))))</f>
        <v>-</v>
      </c>
      <c r="D157" s="154" t="str">
        <f>IF(D156="空欄あり","-",IF(D140="","-",IF(I140="","-",IF(G157=0,"-",IF(D156=10,SUM(D143:D155)*1.3,IF(D156=11,SUM(D143:D155)*1.182,IF(D156=12,SUM(D143:D155)*1.084,IF(D156=13,SUM(D143:D155)*1,"-"))))))))</f>
        <v>-</v>
      </c>
      <c r="E157" s="156" t="str">
        <f>IF(C157="-","-",IF(D157="-","-",D157-C157))</f>
        <v>-</v>
      </c>
      <c r="F157" s="21"/>
      <c r="G157" s="155">
        <f>IF(A150=選択肢!$A$13,1,IF(A150=選択肢!$A$14,1,0))</f>
        <v>0</v>
      </c>
      <c r="H157" s="21"/>
      <c r="I157" s="21"/>
      <c r="J157" s="21"/>
      <c r="K157" s="21"/>
      <c r="L157" s="21"/>
      <c r="M157" s="102">
        <v>16</v>
      </c>
      <c r="N157" s="245" t="s">
        <v>391</v>
      </c>
      <c r="O157" s="246"/>
      <c r="P157" s="247"/>
      <c r="Q157" s="21"/>
      <c r="R157" s="21"/>
      <c r="S157" s="21"/>
      <c r="T157" s="21"/>
      <c r="U157" s="132"/>
    </row>
    <row r="158" spans="1:21" ht="18.600000000000001" thickBot="1">
      <c r="A158" s="143"/>
      <c r="B158" s="142"/>
      <c r="C158" s="142"/>
      <c r="D158" s="142"/>
      <c r="E158" s="142"/>
      <c r="F158" s="135"/>
      <c r="G158" s="135"/>
      <c r="H158" s="135"/>
      <c r="I158" s="135"/>
      <c r="J158" s="135"/>
      <c r="K158" s="135"/>
      <c r="L158" s="135"/>
      <c r="M158" s="135"/>
      <c r="N158" s="135"/>
      <c r="O158" s="135"/>
      <c r="P158" s="135"/>
      <c r="Q158" s="135"/>
      <c r="R158" s="135"/>
      <c r="S158" s="135"/>
      <c r="T158" s="135"/>
      <c r="U158" s="136"/>
    </row>
    <row r="159" spans="1:21" ht="18.600000000000001" thickBot="1"/>
    <row r="160" spans="1:21">
      <c r="A160" s="137">
        <v>5</v>
      </c>
      <c r="B160" s="129"/>
      <c r="C160" s="129"/>
      <c r="D160" s="129"/>
      <c r="E160" s="129"/>
      <c r="F160" s="129"/>
      <c r="G160" s="129"/>
      <c r="H160" s="129"/>
      <c r="I160" s="129"/>
      <c r="J160" s="129"/>
      <c r="K160" s="129"/>
      <c r="L160" s="129"/>
      <c r="M160" s="129"/>
      <c r="N160" s="129"/>
      <c r="O160" s="129"/>
      <c r="P160" s="129"/>
      <c r="Q160" s="129"/>
      <c r="R160" s="129"/>
      <c r="S160" s="129"/>
      <c r="T160" s="129"/>
      <c r="U160" s="130"/>
    </row>
    <row r="161" spans="1:21" ht="23.25" customHeight="1">
      <c r="A161" s="131"/>
      <c r="B161" s="21"/>
      <c r="C161" s="21"/>
      <c r="D161" s="21"/>
      <c r="E161" s="21"/>
      <c r="F161" s="276" t="s">
        <v>139</v>
      </c>
      <c r="G161" s="276"/>
      <c r="H161" s="181"/>
      <c r="I161" s="181"/>
      <c r="J161" s="181"/>
      <c r="K161" s="181"/>
      <c r="L161" s="21"/>
      <c r="M161" s="21"/>
      <c r="N161" s="21"/>
      <c r="O161" s="21"/>
      <c r="P161" s="21"/>
      <c r="Q161" s="21"/>
      <c r="R161" s="21"/>
      <c r="S161" s="21"/>
      <c r="T161" s="21"/>
      <c r="U161" s="132"/>
    </row>
    <row r="162" spans="1:21">
      <c r="A162" s="131" t="s">
        <v>636</v>
      </c>
      <c r="B162" s="21"/>
      <c r="C162" s="21"/>
      <c r="D162" s="21"/>
      <c r="E162" s="21"/>
      <c r="F162" s="21"/>
      <c r="G162" s="21"/>
      <c r="H162" s="21"/>
      <c r="I162" s="21"/>
      <c r="J162" s="21"/>
      <c r="K162" s="21"/>
      <c r="L162" s="21"/>
      <c r="M162" s="21"/>
      <c r="N162" s="21"/>
      <c r="O162" s="21"/>
      <c r="P162" s="21"/>
      <c r="Q162" s="21"/>
      <c r="R162" s="21"/>
      <c r="S162" s="21"/>
      <c r="T162" s="21"/>
      <c r="U162" s="132"/>
    </row>
    <row r="163" spans="1:21">
      <c r="A163" s="258" t="s">
        <v>123</v>
      </c>
      <c r="B163" s="192"/>
      <c r="C163" s="208"/>
      <c r="D163" s="209"/>
      <c r="E163" s="210"/>
      <c r="F163" s="103"/>
      <c r="G163" s="103"/>
      <c r="H163" s="103"/>
      <c r="I163" s="103"/>
      <c r="J163" s="21"/>
      <c r="K163" s="21"/>
      <c r="L163" s="21"/>
      <c r="M163" s="21"/>
      <c r="N163" s="21"/>
      <c r="O163" s="21"/>
      <c r="P163" s="21"/>
      <c r="Q163" s="21"/>
      <c r="R163" s="21"/>
      <c r="S163" s="21"/>
      <c r="T163" s="21"/>
      <c r="U163" s="132"/>
    </row>
    <row r="164" spans="1:21">
      <c r="A164" s="258" t="s">
        <v>43</v>
      </c>
      <c r="B164" s="192"/>
      <c r="C164" s="208"/>
      <c r="D164" s="209"/>
      <c r="E164" s="210"/>
      <c r="F164" s="103"/>
      <c r="G164" s="103"/>
      <c r="H164" s="103"/>
      <c r="I164" s="103"/>
      <c r="J164" s="21"/>
      <c r="K164" s="21"/>
      <c r="L164" s="21"/>
      <c r="M164" s="21"/>
      <c r="N164" s="21"/>
      <c r="O164" s="21"/>
      <c r="P164" s="21"/>
      <c r="Q164" s="21"/>
      <c r="R164" s="21"/>
      <c r="S164" s="21"/>
      <c r="T164" s="21"/>
      <c r="U164" s="132"/>
    </row>
    <row r="165" spans="1:21">
      <c r="A165" s="258" t="s">
        <v>44</v>
      </c>
      <c r="B165" s="192"/>
      <c r="C165" s="208"/>
      <c r="D165" s="209"/>
      <c r="E165" s="210"/>
      <c r="F165" s="67"/>
      <c r="G165" s="67"/>
      <c r="H165" s="67"/>
      <c r="I165" s="67"/>
      <c r="J165" s="67"/>
      <c r="K165" s="67"/>
      <c r="L165" s="67"/>
      <c r="M165" s="21"/>
      <c r="N165" s="21"/>
      <c r="O165" s="21"/>
      <c r="P165" s="21"/>
      <c r="Q165" s="21"/>
      <c r="R165" s="21"/>
      <c r="S165" s="21"/>
      <c r="T165" s="21"/>
      <c r="U165" s="132"/>
    </row>
    <row r="166" spans="1:21">
      <c r="A166" s="258" t="s">
        <v>45</v>
      </c>
      <c r="B166" s="192"/>
      <c r="C166" s="243"/>
      <c r="D166" s="244"/>
      <c r="E166" s="244"/>
      <c r="F166" s="243"/>
      <c r="G166" s="244"/>
      <c r="H166" s="244"/>
      <c r="I166" s="211"/>
      <c r="J166" s="211"/>
      <c r="K166" s="211"/>
      <c r="L166" s="67"/>
      <c r="M166" s="21"/>
      <c r="N166" s="21"/>
      <c r="O166" s="21"/>
      <c r="P166" s="21"/>
      <c r="Q166" s="21"/>
      <c r="R166" s="21"/>
      <c r="S166" s="21"/>
      <c r="T166" s="21"/>
      <c r="U166" s="132"/>
    </row>
    <row r="167" spans="1:21">
      <c r="A167" s="275" t="s">
        <v>46</v>
      </c>
      <c r="B167" s="223"/>
      <c r="C167" s="243"/>
      <c r="D167" s="244"/>
      <c r="E167" s="253"/>
      <c r="F167" s="67"/>
      <c r="G167" s="67"/>
      <c r="H167" s="67"/>
      <c r="I167" s="67"/>
      <c r="J167" s="67"/>
      <c r="K167" s="67"/>
      <c r="L167" s="67"/>
      <c r="M167" s="21"/>
      <c r="N167" s="21"/>
      <c r="O167" s="21"/>
      <c r="P167" s="21"/>
      <c r="Q167" s="21"/>
      <c r="R167" s="21"/>
      <c r="S167" s="21"/>
      <c r="T167" s="21"/>
      <c r="U167" s="132"/>
    </row>
    <row r="168" spans="1:21">
      <c r="A168" s="258" t="s">
        <v>47</v>
      </c>
      <c r="B168" s="192"/>
      <c r="C168" s="208"/>
      <c r="D168" s="209"/>
      <c r="E168" s="210"/>
      <c r="F168" s="103"/>
      <c r="G168" s="103"/>
      <c r="H168" s="103"/>
      <c r="I168" s="103"/>
      <c r="J168" s="103"/>
      <c r="K168" s="103"/>
      <c r="L168" s="103"/>
      <c r="M168" s="21"/>
      <c r="N168" s="21"/>
      <c r="O168" s="21"/>
      <c r="P168" s="21"/>
      <c r="Q168" s="21"/>
      <c r="R168" s="21"/>
      <c r="S168" s="21"/>
      <c r="T168" s="21"/>
      <c r="U168" s="132"/>
    </row>
    <row r="169" spans="1:21" ht="12.75" customHeight="1">
      <c r="A169" s="133"/>
      <c r="B169" s="103"/>
      <c r="C169" s="103"/>
      <c r="D169" s="103"/>
      <c r="E169" s="103"/>
      <c r="F169" s="103"/>
      <c r="G169" s="103"/>
      <c r="H169" s="103"/>
      <c r="I169" s="103"/>
      <c r="J169" s="103"/>
      <c r="K169" s="103"/>
      <c r="L169" s="103"/>
      <c r="M169" s="21"/>
      <c r="N169" s="21"/>
      <c r="O169" s="21"/>
      <c r="P169" s="21"/>
      <c r="Q169" s="21"/>
      <c r="R169" s="21"/>
      <c r="S169" s="21"/>
      <c r="T169" s="21"/>
      <c r="U169" s="132"/>
    </row>
    <row r="170" spans="1:21" ht="23.25" customHeight="1">
      <c r="A170" s="134" t="s">
        <v>186</v>
      </c>
      <c r="B170" s="104"/>
      <c r="C170" s="104"/>
      <c r="D170" s="104"/>
      <c r="E170" s="104"/>
      <c r="F170" s="104"/>
      <c r="G170" s="104"/>
      <c r="H170" s="104"/>
      <c r="I170" s="104"/>
      <c r="J170" s="104"/>
      <c r="K170" s="104"/>
      <c r="L170" s="21"/>
      <c r="M170" s="21"/>
      <c r="N170" s="21"/>
      <c r="O170" s="21"/>
      <c r="P170" s="21"/>
      <c r="Q170" s="21"/>
      <c r="R170" s="21"/>
      <c r="S170" s="21"/>
      <c r="T170" s="21"/>
      <c r="U170" s="132"/>
    </row>
    <row r="171" spans="1:21">
      <c r="A171" s="258"/>
      <c r="B171" s="192"/>
      <c r="C171" s="190" t="s">
        <v>63</v>
      </c>
      <c r="D171" s="191"/>
      <c r="E171" s="192"/>
      <c r="F171" s="216" t="s">
        <v>138</v>
      </c>
      <c r="G171" s="216"/>
      <c r="H171" s="216"/>
      <c r="I171" s="216"/>
      <c r="J171" s="216"/>
      <c r="K171" s="216"/>
      <c r="L171" s="103"/>
      <c r="M171" s="21"/>
      <c r="N171" s="21"/>
      <c r="O171" s="21"/>
      <c r="P171" s="21"/>
      <c r="Q171" s="21"/>
      <c r="R171" s="21"/>
      <c r="S171" s="21"/>
      <c r="T171" s="21"/>
      <c r="U171" s="132"/>
    </row>
    <row r="172" spans="1:21">
      <c r="A172" s="262" t="s">
        <v>637</v>
      </c>
      <c r="B172" s="263"/>
      <c r="C172" s="243"/>
      <c r="D172" s="244"/>
      <c r="E172" s="253"/>
      <c r="F172" s="243"/>
      <c r="G172" s="253"/>
      <c r="H172" s="243"/>
      <c r="I172" s="253"/>
      <c r="J172" s="243"/>
      <c r="K172" s="253"/>
      <c r="L172" s="67"/>
      <c r="M172" s="21"/>
      <c r="N172" s="21"/>
      <c r="O172" s="21"/>
      <c r="P172" s="21"/>
      <c r="Q172" s="21"/>
      <c r="R172" s="21"/>
      <c r="S172" s="21"/>
      <c r="T172" s="21"/>
      <c r="U172" s="132"/>
    </row>
    <row r="173" spans="1:21">
      <c r="A173" s="264" t="s">
        <v>638</v>
      </c>
      <c r="B173" s="204"/>
      <c r="C173" s="243"/>
      <c r="D173" s="244"/>
      <c r="E173" s="253"/>
      <c r="F173" s="243"/>
      <c r="G173" s="253"/>
      <c r="H173" s="243"/>
      <c r="I173" s="253"/>
      <c r="J173" s="243"/>
      <c r="K173" s="253"/>
      <c r="L173" s="103"/>
      <c r="M173" s="21"/>
      <c r="N173" s="21"/>
      <c r="O173" s="21"/>
      <c r="P173" s="21"/>
      <c r="Q173" s="21"/>
      <c r="R173" s="21"/>
      <c r="S173" s="21"/>
      <c r="T173" s="21"/>
      <c r="U173" s="132"/>
    </row>
    <row r="174" spans="1:21">
      <c r="A174" s="277" t="s">
        <v>48</v>
      </c>
      <c r="B174" s="278"/>
      <c r="C174" s="181"/>
      <c r="D174" s="181"/>
      <c r="E174" s="105" t="s">
        <v>133</v>
      </c>
      <c r="F174" s="67"/>
      <c r="G174" s="67"/>
      <c r="H174" s="67"/>
      <c r="I174" s="67"/>
      <c r="J174" s="67"/>
      <c r="K174" s="103"/>
      <c r="L174" s="103"/>
      <c r="M174" s="21"/>
      <c r="N174" s="21"/>
      <c r="O174" s="21"/>
      <c r="P174" s="21"/>
      <c r="Q174" s="21"/>
      <c r="R174" s="21"/>
      <c r="S174" s="21"/>
      <c r="T174" s="21"/>
      <c r="U174" s="132"/>
    </row>
    <row r="175" spans="1:21">
      <c r="A175" s="133"/>
      <c r="B175" s="103"/>
      <c r="C175" s="103"/>
      <c r="D175" s="103"/>
      <c r="E175" s="103"/>
      <c r="F175" s="67"/>
      <c r="G175" s="67"/>
      <c r="H175" s="67"/>
      <c r="I175" s="67"/>
      <c r="J175" s="67"/>
      <c r="K175" s="103"/>
      <c r="L175" s="103"/>
      <c r="M175" s="21"/>
      <c r="N175" s="21"/>
      <c r="O175" s="21"/>
      <c r="P175" s="21"/>
      <c r="Q175" s="21"/>
      <c r="R175" s="21"/>
      <c r="S175" s="21"/>
      <c r="T175" s="21"/>
      <c r="U175" s="132"/>
    </row>
    <row r="176" spans="1:21" ht="23.25" customHeight="1">
      <c r="A176" s="134" t="s">
        <v>187</v>
      </c>
      <c r="B176" s="104"/>
      <c r="C176" s="104"/>
      <c r="D176" s="104"/>
      <c r="E176" s="104"/>
      <c r="F176" s="104"/>
      <c r="G176" s="104"/>
      <c r="H176" s="104"/>
      <c r="I176" s="104"/>
      <c r="J176" s="104"/>
      <c r="K176" s="104"/>
      <c r="L176" s="21"/>
      <c r="M176" s="21"/>
      <c r="N176" s="21"/>
      <c r="O176" s="21"/>
      <c r="P176" s="21"/>
      <c r="Q176" s="21"/>
      <c r="R176" s="21"/>
      <c r="S176" s="21"/>
      <c r="T176" s="21"/>
      <c r="U176" s="132"/>
    </row>
    <row r="177" spans="1:21" ht="34.5" customHeight="1">
      <c r="A177" s="254" t="s">
        <v>743</v>
      </c>
      <c r="B177" s="255"/>
      <c r="C177" s="255"/>
      <c r="D177" s="255"/>
      <c r="E177" s="255"/>
      <c r="F177" s="255"/>
      <c r="G177" s="255"/>
      <c r="H177" s="255"/>
      <c r="I177" s="255"/>
      <c r="J177" s="255"/>
      <c r="K177" s="255"/>
      <c r="L177" s="255"/>
      <c r="M177" s="255"/>
      <c r="N177" s="255"/>
      <c r="O177" s="255"/>
      <c r="P177" s="255"/>
      <c r="Q177" s="255"/>
      <c r="R177" s="255"/>
      <c r="S177" s="255"/>
      <c r="T177" s="255"/>
      <c r="U177" s="132"/>
    </row>
    <row r="178" spans="1:21" ht="102.45" customHeight="1">
      <c r="A178" s="254"/>
      <c r="B178" s="255"/>
      <c r="C178" s="255"/>
      <c r="D178" s="255"/>
      <c r="E178" s="255"/>
      <c r="F178" s="255"/>
      <c r="G178" s="255"/>
      <c r="H178" s="255"/>
      <c r="I178" s="255"/>
      <c r="J178" s="255"/>
      <c r="K178" s="255"/>
      <c r="L178" s="255"/>
      <c r="M178" s="255"/>
      <c r="N178" s="255"/>
      <c r="O178" s="255"/>
      <c r="P178" s="255"/>
      <c r="Q178" s="255"/>
      <c r="R178" s="255"/>
      <c r="S178" s="255"/>
      <c r="T178" s="255"/>
      <c r="U178" s="132"/>
    </row>
    <row r="179" spans="1:21">
      <c r="A179" s="258" t="s">
        <v>179</v>
      </c>
      <c r="B179" s="191"/>
      <c r="C179" s="191"/>
      <c r="D179" s="256"/>
      <c r="E179" s="257"/>
      <c r="F179" s="259" t="s">
        <v>180</v>
      </c>
      <c r="G179" s="260"/>
      <c r="H179" s="260"/>
      <c r="I179" s="256"/>
      <c r="J179" s="257"/>
      <c r="K179" s="21"/>
      <c r="L179" s="21"/>
      <c r="M179" s="261" t="s">
        <v>395</v>
      </c>
      <c r="N179" s="261"/>
      <c r="O179" s="261"/>
      <c r="P179" s="261"/>
      <c r="Q179" s="261"/>
      <c r="R179" s="261"/>
      <c r="S179" s="261"/>
      <c r="T179" s="261"/>
      <c r="U179" s="132"/>
    </row>
    <row r="180" spans="1:21" ht="18.600000000000001" thickBot="1">
      <c r="A180" s="267" t="s">
        <v>393</v>
      </c>
      <c r="B180" s="216"/>
      <c r="C180" s="221" t="s">
        <v>135</v>
      </c>
      <c r="D180" s="222"/>
      <c r="E180" s="223"/>
      <c r="F180" s="274" t="s">
        <v>394</v>
      </c>
      <c r="G180" s="216"/>
      <c r="H180" s="216"/>
      <c r="I180" s="216"/>
      <c r="J180" s="216"/>
      <c r="K180" s="216"/>
      <c r="L180" s="21"/>
      <c r="M180" s="106" t="s">
        <v>24</v>
      </c>
      <c r="N180" s="190" t="s">
        <v>359</v>
      </c>
      <c r="O180" s="191"/>
      <c r="P180" s="191"/>
      <c r="Q180" s="106" t="s">
        <v>24</v>
      </c>
      <c r="R180" s="190" t="s">
        <v>359</v>
      </c>
      <c r="S180" s="191"/>
      <c r="T180" s="192"/>
      <c r="U180" s="132"/>
    </row>
    <row r="181" spans="1:21" ht="18.75" customHeight="1" thickTop="1">
      <c r="A181" s="267"/>
      <c r="B181" s="216"/>
      <c r="C181" s="26" t="s">
        <v>134</v>
      </c>
      <c r="D181" s="26" t="s">
        <v>50</v>
      </c>
      <c r="E181" s="39" t="s">
        <v>51</v>
      </c>
      <c r="F181" s="107" t="s">
        <v>52</v>
      </c>
      <c r="G181" s="70" t="s">
        <v>53</v>
      </c>
      <c r="H181" s="46" t="s">
        <v>54</v>
      </c>
      <c r="I181" s="46" t="s">
        <v>55</v>
      </c>
      <c r="J181" s="46" t="s">
        <v>56</v>
      </c>
      <c r="K181" s="46" t="s">
        <v>57</v>
      </c>
      <c r="L181" s="21"/>
      <c r="M181" s="102">
        <v>1</v>
      </c>
      <c r="N181" s="245" t="s">
        <v>386</v>
      </c>
      <c r="O181" s="246"/>
      <c r="P181" s="246"/>
      <c r="Q181" s="102">
        <v>17</v>
      </c>
      <c r="R181" s="248" t="s">
        <v>241</v>
      </c>
      <c r="S181" s="249"/>
      <c r="T181" s="250"/>
      <c r="U181" s="132"/>
    </row>
    <row r="182" spans="1:21" ht="24.75" customHeight="1">
      <c r="A182" s="265" t="s">
        <v>124</v>
      </c>
      <c r="B182" s="266"/>
      <c r="C182" s="158"/>
      <c r="D182" s="158"/>
      <c r="E182" s="108">
        <f t="shared" ref="E182:E194" si="4">D182-C182</f>
        <v>0</v>
      </c>
      <c r="F182" s="160"/>
      <c r="G182" s="161"/>
      <c r="H182" s="159"/>
      <c r="I182" s="159"/>
      <c r="J182" s="159"/>
      <c r="K182" s="159"/>
      <c r="L182" s="21"/>
      <c r="M182" s="102">
        <v>2</v>
      </c>
      <c r="N182" s="245" t="s">
        <v>360</v>
      </c>
      <c r="O182" s="246"/>
      <c r="P182" s="246"/>
      <c r="Q182" s="109">
        <v>18</v>
      </c>
      <c r="R182" s="248" t="s">
        <v>385</v>
      </c>
      <c r="S182" s="249"/>
      <c r="T182" s="250"/>
      <c r="U182" s="132"/>
    </row>
    <row r="183" spans="1:21" ht="24.75" customHeight="1">
      <c r="A183" s="265" t="s">
        <v>125</v>
      </c>
      <c r="B183" s="266"/>
      <c r="C183" s="158"/>
      <c r="D183" s="158"/>
      <c r="E183" s="108">
        <f t="shared" si="4"/>
        <v>0</v>
      </c>
      <c r="F183" s="160"/>
      <c r="G183" s="161"/>
      <c r="H183" s="159"/>
      <c r="I183" s="159"/>
      <c r="J183" s="159"/>
      <c r="K183" s="159"/>
      <c r="L183" s="21"/>
      <c r="M183" s="102">
        <v>3</v>
      </c>
      <c r="N183" s="245" t="s">
        <v>387</v>
      </c>
      <c r="O183" s="246"/>
      <c r="P183" s="246"/>
      <c r="Q183" s="102">
        <v>19</v>
      </c>
      <c r="R183" s="248" t="s">
        <v>384</v>
      </c>
      <c r="S183" s="249"/>
      <c r="T183" s="250"/>
      <c r="U183" s="132"/>
    </row>
    <row r="184" spans="1:21" ht="27" customHeight="1">
      <c r="A184" s="265" t="s">
        <v>126</v>
      </c>
      <c r="B184" s="266"/>
      <c r="C184" s="158"/>
      <c r="D184" s="158"/>
      <c r="E184" s="108">
        <f t="shared" si="4"/>
        <v>0</v>
      </c>
      <c r="F184" s="160"/>
      <c r="G184" s="161"/>
      <c r="H184" s="159"/>
      <c r="I184" s="159"/>
      <c r="J184" s="159"/>
      <c r="K184" s="159"/>
      <c r="L184" s="21"/>
      <c r="M184" s="102">
        <v>4</v>
      </c>
      <c r="N184" s="245" t="s">
        <v>362</v>
      </c>
      <c r="O184" s="246"/>
      <c r="P184" s="246"/>
      <c r="Q184" s="102">
        <v>20</v>
      </c>
      <c r="R184" s="248" t="s">
        <v>383</v>
      </c>
      <c r="S184" s="249"/>
      <c r="T184" s="250"/>
      <c r="U184" s="132"/>
    </row>
    <row r="185" spans="1:21" ht="24.75" customHeight="1">
      <c r="A185" s="265" t="s">
        <v>127</v>
      </c>
      <c r="B185" s="266"/>
      <c r="C185" s="158"/>
      <c r="D185" s="158"/>
      <c r="E185" s="108">
        <f t="shared" si="4"/>
        <v>0</v>
      </c>
      <c r="F185" s="160"/>
      <c r="G185" s="161"/>
      <c r="H185" s="159"/>
      <c r="I185" s="159"/>
      <c r="J185" s="159"/>
      <c r="K185" s="159"/>
      <c r="L185" s="21"/>
      <c r="M185" s="102">
        <v>5</v>
      </c>
      <c r="N185" s="245" t="s">
        <v>363</v>
      </c>
      <c r="O185" s="246"/>
      <c r="P185" s="246"/>
      <c r="Q185" s="109">
        <v>21</v>
      </c>
      <c r="R185" s="248" t="s">
        <v>380</v>
      </c>
      <c r="S185" s="249"/>
      <c r="T185" s="250"/>
      <c r="U185" s="132"/>
    </row>
    <row r="186" spans="1:21" ht="24.75" customHeight="1">
      <c r="A186" s="270" t="s">
        <v>658</v>
      </c>
      <c r="B186" s="271"/>
      <c r="C186" s="158"/>
      <c r="D186" s="158"/>
      <c r="E186" s="108">
        <f t="shared" si="4"/>
        <v>0</v>
      </c>
      <c r="F186" s="160"/>
      <c r="G186" s="161"/>
      <c r="H186" s="159"/>
      <c r="I186" s="159"/>
      <c r="J186" s="159"/>
      <c r="K186" s="159"/>
      <c r="L186" s="21"/>
      <c r="M186" s="102">
        <v>6</v>
      </c>
      <c r="N186" s="245" t="s">
        <v>364</v>
      </c>
      <c r="O186" s="246"/>
      <c r="P186" s="246"/>
      <c r="Q186" s="102">
        <v>22</v>
      </c>
      <c r="R186" s="248" t="s">
        <v>379</v>
      </c>
      <c r="S186" s="249"/>
      <c r="T186" s="250"/>
      <c r="U186" s="132"/>
    </row>
    <row r="187" spans="1:21" ht="24.75" customHeight="1">
      <c r="A187" s="270" t="s">
        <v>659</v>
      </c>
      <c r="B187" s="271"/>
      <c r="C187" s="158"/>
      <c r="D187" s="158"/>
      <c r="E187" s="108">
        <f t="shared" si="4"/>
        <v>0</v>
      </c>
      <c r="F187" s="160"/>
      <c r="G187" s="161"/>
      <c r="H187" s="159"/>
      <c r="I187" s="159"/>
      <c r="J187" s="159"/>
      <c r="K187" s="159"/>
      <c r="L187" s="21"/>
      <c r="M187" s="102">
        <v>7</v>
      </c>
      <c r="N187" s="245" t="s">
        <v>365</v>
      </c>
      <c r="O187" s="246"/>
      <c r="P187" s="246"/>
      <c r="Q187" s="102">
        <v>23</v>
      </c>
      <c r="R187" s="248" t="s">
        <v>378</v>
      </c>
      <c r="S187" s="249"/>
      <c r="T187" s="250"/>
      <c r="U187" s="132"/>
    </row>
    <row r="188" spans="1:21" ht="29.4" customHeight="1">
      <c r="A188" s="272" t="s">
        <v>128</v>
      </c>
      <c r="B188" s="273"/>
      <c r="C188" s="158"/>
      <c r="D188" s="158"/>
      <c r="E188" s="108">
        <f t="shared" si="4"/>
        <v>0</v>
      </c>
      <c r="F188" s="160"/>
      <c r="G188" s="161"/>
      <c r="H188" s="159"/>
      <c r="I188" s="159"/>
      <c r="J188" s="159"/>
      <c r="K188" s="159"/>
      <c r="L188" s="21"/>
      <c r="M188" s="102">
        <v>8</v>
      </c>
      <c r="N188" s="245" t="s">
        <v>366</v>
      </c>
      <c r="O188" s="246"/>
      <c r="P188" s="246"/>
      <c r="Q188" s="109">
        <v>24</v>
      </c>
      <c r="R188" s="248" t="s">
        <v>377</v>
      </c>
      <c r="S188" s="249"/>
      <c r="T188" s="250"/>
      <c r="U188" s="132"/>
    </row>
    <row r="189" spans="1:21" ht="32.4" customHeight="1">
      <c r="A189" s="268" t="s">
        <v>734</v>
      </c>
      <c r="B189" s="269"/>
      <c r="C189" s="158"/>
      <c r="D189" s="158"/>
      <c r="E189" s="108">
        <f t="shared" si="4"/>
        <v>0</v>
      </c>
      <c r="F189" s="160"/>
      <c r="G189" s="161"/>
      <c r="H189" s="159"/>
      <c r="I189" s="159"/>
      <c r="J189" s="159"/>
      <c r="K189" s="159"/>
      <c r="L189" s="21"/>
      <c r="M189" s="102">
        <v>9</v>
      </c>
      <c r="N189" s="245" t="s">
        <v>367</v>
      </c>
      <c r="O189" s="246"/>
      <c r="P189" s="246"/>
      <c r="Q189" s="102">
        <v>25</v>
      </c>
      <c r="R189" s="248" t="s">
        <v>376</v>
      </c>
      <c r="S189" s="249"/>
      <c r="T189" s="250"/>
      <c r="U189" s="132"/>
    </row>
    <row r="190" spans="1:21" ht="24.75" customHeight="1">
      <c r="A190" s="265" t="s">
        <v>129</v>
      </c>
      <c r="B190" s="266"/>
      <c r="C190" s="158"/>
      <c r="D190" s="158"/>
      <c r="E190" s="108">
        <f t="shared" si="4"/>
        <v>0</v>
      </c>
      <c r="F190" s="160"/>
      <c r="G190" s="161"/>
      <c r="H190" s="159"/>
      <c r="I190" s="159"/>
      <c r="J190" s="159"/>
      <c r="K190" s="159"/>
      <c r="L190" s="21"/>
      <c r="M190" s="102">
        <v>10</v>
      </c>
      <c r="N190" s="245" t="s">
        <v>368</v>
      </c>
      <c r="O190" s="246"/>
      <c r="P190" s="246"/>
      <c r="Q190" s="102">
        <v>26</v>
      </c>
      <c r="R190" s="248" t="s">
        <v>375</v>
      </c>
      <c r="S190" s="249"/>
      <c r="T190" s="250"/>
      <c r="U190" s="132"/>
    </row>
    <row r="191" spans="1:21" ht="24.75" customHeight="1">
      <c r="A191" s="270" t="s">
        <v>660</v>
      </c>
      <c r="B191" s="271"/>
      <c r="C191" s="158"/>
      <c r="D191" s="158"/>
      <c r="E191" s="108">
        <f t="shared" si="4"/>
        <v>0</v>
      </c>
      <c r="F191" s="160"/>
      <c r="G191" s="161"/>
      <c r="H191" s="159"/>
      <c r="I191" s="159"/>
      <c r="J191" s="159"/>
      <c r="K191" s="159"/>
      <c r="L191" s="21"/>
      <c r="M191" s="102">
        <v>11</v>
      </c>
      <c r="N191" s="245" t="s">
        <v>245</v>
      </c>
      <c r="O191" s="246"/>
      <c r="P191" s="246"/>
      <c r="Q191" s="109">
        <v>27</v>
      </c>
      <c r="R191" s="248" t="s">
        <v>374</v>
      </c>
      <c r="S191" s="249"/>
      <c r="T191" s="250"/>
      <c r="U191" s="132"/>
    </row>
    <row r="192" spans="1:21" ht="24.75" customHeight="1">
      <c r="A192" s="265" t="s">
        <v>130</v>
      </c>
      <c r="B192" s="266"/>
      <c r="C192" s="158"/>
      <c r="D192" s="158"/>
      <c r="E192" s="108">
        <f t="shared" si="4"/>
        <v>0</v>
      </c>
      <c r="F192" s="160"/>
      <c r="G192" s="161"/>
      <c r="H192" s="159"/>
      <c r="I192" s="159"/>
      <c r="J192" s="159"/>
      <c r="K192" s="159"/>
      <c r="L192" s="21"/>
      <c r="M192" s="102">
        <v>12</v>
      </c>
      <c r="N192" s="245" t="s">
        <v>369</v>
      </c>
      <c r="O192" s="246"/>
      <c r="P192" s="246"/>
      <c r="Q192" s="102">
        <v>28</v>
      </c>
      <c r="R192" s="248" t="s">
        <v>373</v>
      </c>
      <c r="S192" s="249"/>
      <c r="T192" s="250"/>
      <c r="U192" s="132"/>
    </row>
    <row r="193" spans="1:21" ht="24.75" customHeight="1">
      <c r="A193" s="265" t="s">
        <v>131</v>
      </c>
      <c r="B193" s="266"/>
      <c r="C193" s="158"/>
      <c r="D193" s="158"/>
      <c r="E193" s="108">
        <f t="shared" si="4"/>
        <v>0</v>
      </c>
      <c r="F193" s="160"/>
      <c r="G193" s="161"/>
      <c r="H193" s="159"/>
      <c r="I193" s="159"/>
      <c r="J193" s="159"/>
      <c r="K193" s="159"/>
      <c r="L193" s="21"/>
      <c r="M193" s="102">
        <v>13</v>
      </c>
      <c r="N193" s="245" t="s">
        <v>388</v>
      </c>
      <c r="O193" s="246"/>
      <c r="P193" s="246"/>
      <c r="Q193" s="102">
        <v>29</v>
      </c>
      <c r="R193" s="248" t="s">
        <v>372</v>
      </c>
      <c r="S193" s="249"/>
      <c r="T193" s="250"/>
      <c r="U193" s="132"/>
    </row>
    <row r="194" spans="1:21" ht="24.75" customHeight="1">
      <c r="A194" s="265" t="s">
        <v>132</v>
      </c>
      <c r="B194" s="266"/>
      <c r="C194" s="158"/>
      <c r="D194" s="158"/>
      <c r="E194" s="108">
        <f t="shared" si="4"/>
        <v>0</v>
      </c>
      <c r="F194" s="160"/>
      <c r="G194" s="161"/>
      <c r="H194" s="159"/>
      <c r="I194" s="159"/>
      <c r="J194" s="159"/>
      <c r="K194" s="159"/>
      <c r="L194" s="21"/>
      <c r="M194" s="102">
        <v>14</v>
      </c>
      <c r="N194" s="245" t="s">
        <v>389</v>
      </c>
      <c r="O194" s="246"/>
      <c r="P194" s="246"/>
      <c r="Q194" s="109">
        <v>30</v>
      </c>
      <c r="R194" s="248" t="s">
        <v>371</v>
      </c>
      <c r="S194" s="249"/>
      <c r="T194" s="250"/>
      <c r="U194" s="132"/>
    </row>
    <row r="195" spans="1:21" ht="24.75" customHeight="1">
      <c r="A195" s="251" t="s">
        <v>731</v>
      </c>
      <c r="B195" s="252"/>
      <c r="C195" s="154" t="str">
        <f>IF(COUNTBLANK(C182:C194),"空欄あり",COUNT(C182:C194)-COUNTIF(C182:C194,0))</f>
        <v>空欄あり</v>
      </c>
      <c r="D195" s="154" t="str">
        <f>IF(COUNTBLANK(D182:D194),"空欄あり",COUNT(D182:D194)-COUNTIF(D182:D194,0))</f>
        <v>空欄あり</v>
      </c>
      <c r="E195" s="157"/>
      <c r="F195" s="21"/>
      <c r="G195" s="21"/>
      <c r="H195" s="21"/>
      <c r="I195" s="21"/>
      <c r="J195" s="21"/>
      <c r="K195" s="21"/>
      <c r="L195" s="21"/>
      <c r="M195" s="102">
        <v>15</v>
      </c>
      <c r="N195" s="245" t="s">
        <v>390</v>
      </c>
      <c r="O195" s="246"/>
      <c r="P195" s="247"/>
      <c r="Q195" s="102">
        <v>31</v>
      </c>
      <c r="R195" s="248" t="s">
        <v>370</v>
      </c>
      <c r="S195" s="249"/>
      <c r="T195" s="250"/>
      <c r="U195" s="132"/>
    </row>
    <row r="196" spans="1:21" ht="24.75" customHeight="1">
      <c r="A196" s="251" t="s">
        <v>732</v>
      </c>
      <c r="B196" s="252"/>
      <c r="C196" s="154" t="str">
        <f>IF(C195="空欄あり","-",IF(D179="","-",IF(I179="","-",IF(G196=0,"-",IF(C195=10,SUM(C182:C194)*1.3,IF(C195=11,SUM(C182:C194)*1.182,IF(C195=12,SUM(C182:C194)*1.084,IF(C195=13,SUM(C182:C194)*1,"-"))))))))</f>
        <v>-</v>
      </c>
      <c r="D196" s="154" t="str">
        <f>IF(D195="空欄あり","-",IF(D179="","-",IF(I179="","-",IF(G196=0,"-",IF(D195=10,SUM(D182:D194)*1.3,IF(D195=11,SUM(D182:D194)*1.182,IF(D195=12,SUM(D182:D194)*1.084,IF(D195=13,SUM(D182:D194)*1,"-"))))))))</f>
        <v>-</v>
      </c>
      <c r="E196" s="156" t="str">
        <f>IF(C196="-","-",IF(D196="-","-",D196-C196))</f>
        <v>-</v>
      </c>
      <c r="F196" s="21"/>
      <c r="G196" s="155">
        <f>IF(A189=選択肢!$A$13,1,IF(A189=選択肢!$A$14,1,0))</f>
        <v>0</v>
      </c>
      <c r="H196" s="21"/>
      <c r="I196" s="21"/>
      <c r="J196" s="21"/>
      <c r="K196" s="21"/>
      <c r="L196" s="21"/>
      <c r="M196" s="102">
        <v>16</v>
      </c>
      <c r="N196" s="245" t="s">
        <v>391</v>
      </c>
      <c r="O196" s="246"/>
      <c r="P196" s="247"/>
      <c r="Q196" s="21"/>
      <c r="R196" s="21"/>
      <c r="S196" s="21"/>
      <c r="T196" s="21"/>
      <c r="U196" s="132"/>
    </row>
    <row r="197" spans="1:21" ht="18.600000000000001" thickBot="1">
      <c r="A197" s="143"/>
      <c r="B197" s="142"/>
      <c r="C197" s="142"/>
      <c r="D197" s="142"/>
      <c r="E197" s="142"/>
      <c r="F197" s="135"/>
      <c r="G197" s="135"/>
      <c r="H197" s="135"/>
      <c r="I197" s="135"/>
      <c r="J197" s="135"/>
      <c r="K197" s="135"/>
      <c r="L197" s="135"/>
      <c r="M197" s="135"/>
      <c r="N197" s="135"/>
      <c r="O197" s="135"/>
      <c r="P197" s="135"/>
      <c r="Q197" s="135"/>
      <c r="R197" s="135"/>
      <c r="S197" s="135"/>
      <c r="T197" s="135"/>
      <c r="U197" s="136"/>
    </row>
    <row r="198" spans="1:21" ht="18.600000000000001" thickBot="1"/>
    <row r="199" spans="1:21">
      <c r="A199" s="137">
        <v>6</v>
      </c>
      <c r="B199" s="129"/>
      <c r="C199" s="129"/>
      <c r="D199" s="129"/>
      <c r="E199" s="129"/>
      <c r="F199" s="129"/>
      <c r="G199" s="129"/>
      <c r="H199" s="129"/>
      <c r="I199" s="129"/>
      <c r="J199" s="129"/>
      <c r="K199" s="129"/>
      <c r="L199" s="129"/>
      <c r="M199" s="129"/>
      <c r="N199" s="129"/>
      <c r="O199" s="129"/>
      <c r="P199" s="129"/>
      <c r="Q199" s="129"/>
      <c r="R199" s="129"/>
      <c r="S199" s="129"/>
      <c r="T199" s="129"/>
      <c r="U199" s="130"/>
    </row>
    <row r="200" spans="1:21" ht="23.25" customHeight="1">
      <c r="A200" s="131"/>
      <c r="B200" s="21"/>
      <c r="C200" s="21"/>
      <c r="D200" s="21"/>
      <c r="E200" s="21"/>
      <c r="F200" s="276" t="s">
        <v>139</v>
      </c>
      <c r="G200" s="276"/>
      <c r="H200" s="181"/>
      <c r="I200" s="181"/>
      <c r="J200" s="181"/>
      <c r="K200" s="181"/>
      <c r="L200" s="21"/>
      <c r="M200" s="21"/>
      <c r="N200" s="21"/>
      <c r="O200" s="21"/>
      <c r="P200" s="21"/>
      <c r="Q200" s="21"/>
      <c r="R200" s="21"/>
      <c r="S200" s="21"/>
      <c r="T200" s="21"/>
      <c r="U200" s="132"/>
    </row>
    <row r="201" spans="1:21">
      <c r="A201" s="131" t="s">
        <v>636</v>
      </c>
      <c r="B201" s="21"/>
      <c r="C201" s="21"/>
      <c r="D201" s="21"/>
      <c r="E201" s="21"/>
      <c r="F201" s="21"/>
      <c r="G201" s="21"/>
      <c r="H201" s="21"/>
      <c r="I201" s="21"/>
      <c r="J201" s="21"/>
      <c r="K201" s="21"/>
      <c r="L201" s="21"/>
      <c r="M201" s="21"/>
      <c r="N201" s="21"/>
      <c r="O201" s="21"/>
      <c r="P201" s="21"/>
      <c r="Q201" s="21"/>
      <c r="R201" s="21"/>
      <c r="S201" s="21"/>
      <c r="T201" s="21"/>
      <c r="U201" s="132"/>
    </row>
    <row r="202" spans="1:21">
      <c r="A202" s="258" t="s">
        <v>123</v>
      </c>
      <c r="B202" s="192"/>
      <c r="C202" s="208"/>
      <c r="D202" s="209"/>
      <c r="E202" s="210"/>
      <c r="F202" s="103"/>
      <c r="G202" s="103"/>
      <c r="H202" s="103"/>
      <c r="I202" s="103"/>
      <c r="J202" s="21"/>
      <c r="K202" s="21"/>
      <c r="L202" s="21"/>
      <c r="M202" s="21"/>
      <c r="N202" s="21"/>
      <c r="O202" s="21"/>
      <c r="P202" s="21"/>
      <c r="Q202" s="21"/>
      <c r="R202" s="21"/>
      <c r="S202" s="21"/>
      <c r="T202" s="21"/>
      <c r="U202" s="132"/>
    </row>
    <row r="203" spans="1:21">
      <c r="A203" s="258" t="s">
        <v>43</v>
      </c>
      <c r="B203" s="192"/>
      <c r="C203" s="208"/>
      <c r="D203" s="209"/>
      <c r="E203" s="210"/>
      <c r="F203" s="103"/>
      <c r="G203" s="103"/>
      <c r="H203" s="103"/>
      <c r="I203" s="103"/>
      <c r="J203" s="21"/>
      <c r="K203" s="21"/>
      <c r="L203" s="21"/>
      <c r="M203" s="21"/>
      <c r="N203" s="21"/>
      <c r="O203" s="21"/>
      <c r="P203" s="21"/>
      <c r="Q203" s="21"/>
      <c r="R203" s="21"/>
      <c r="S203" s="21"/>
      <c r="T203" s="21"/>
      <c r="U203" s="132"/>
    </row>
    <row r="204" spans="1:21">
      <c r="A204" s="258" t="s">
        <v>44</v>
      </c>
      <c r="B204" s="192"/>
      <c r="C204" s="208"/>
      <c r="D204" s="209"/>
      <c r="E204" s="210"/>
      <c r="F204" s="67"/>
      <c r="G204" s="67"/>
      <c r="H204" s="67"/>
      <c r="I204" s="67"/>
      <c r="J204" s="67"/>
      <c r="K204" s="67"/>
      <c r="L204" s="67"/>
      <c r="M204" s="21"/>
      <c r="N204" s="21"/>
      <c r="O204" s="21"/>
      <c r="P204" s="21"/>
      <c r="Q204" s="21"/>
      <c r="R204" s="21"/>
      <c r="S204" s="21"/>
      <c r="T204" s="21"/>
      <c r="U204" s="132"/>
    </row>
    <row r="205" spans="1:21">
      <c r="A205" s="258" t="s">
        <v>45</v>
      </c>
      <c r="B205" s="192"/>
      <c r="C205" s="243"/>
      <c r="D205" s="244"/>
      <c r="E205" s="244"/>
      <c r="F205" s="243"/>
      <c r="G205" s="244"/>
      <c r="H205" s="244"/>
      <c r="I205" s="211"/>
      <c r="J205" s="211"/>
      <c r="K205" s="211"/>
      <c r="L205" s="67"/>
      <c r="M205" s="21"/>
      <c r="N205" s="21"/>
      <c r="O205" s="21"/>
      <c r="P205" s="21"/>
      <c r="Q205" s="21"/>
      <c r="R205" s="21"/>
      <c r="S205" s="21"/>
      <c r="T205" s="21"/>
      <c r="U205" s="132"/>
    </row>
    <row r="206" spans="1:21">
      <c r="A206" s="275" t="s">
        <v>46</v>
      </c>
      <c r="B206" s="223"/>
      <c r="C206" s="243"/>
      <c r="D206" s="244"/>
      <c r="E206" s="253"/>
      <c r="F206" s="67"/>
      <c r="G206" s="67"/>
      <c r="H206" s="67"/>
      <c r="I206" s="67"/>
      <c r="J206" s="67"/>
      <c r="K206" s="67"/>
      <c r="L206" s="67"/>
      <c r="M206" s="21"/>
      <c r="N206" s="21"/>
      <c r="O206" s="21"/>
      <c r="P206" s="21"/>
      <c r="Q206" s="21"/>
      <c r="R206" s="21"/>
      <c r="S206" s="21"/>
      <c r="T206" s="21"/>
      <c r="U206" s="132"/>
    </row>
    <row r="207" spans="1:21">
      <c r="A207" s="258" t="s">
        <v>47</v>
      </c>
      <c r="B207" s="192"/>
      <c r="C207" s="208"/>
      <c r="D207" s="209"/>
      <c r="E207" s="210"/>
      <c r="F207" s="103"/>
      <c r="G207" s="103"/>
      <c r="H207" s="103"/>
      <c r="I207" s="103"/>
      <c r="J207" s="103"/>
      <c r="K207" s="103"/>
      <c r="L207" s="103"/>
      <c r="M207" s="21"/>
      <c r="N207" s="21"/>
      <c r="O207" s="21"/>
      <c r="P207" s="21"/>
      <c r="Q207" s="21"/>
      <c r="R207" s="21"/>
      <c r="S207" s="21"/>
      <c r="T207" s="21"/>
      <c r="U207" s="132"/>
    </row>
    <row r="208" spans="1:21" ht="12.75" customHeight="1">
      <c r="A208" s="133"/>
      <c r="B208" s="103"/>
      <c r="C208" s="103"/>
      <c r="D208" s="103"/>
      <c r="E208" s="103"/>
      <c r="F208" s="103"/>
      <c r="G208" s="103"/>
      <c r="H208" s="103"/>
      <c r="I208" s="103"/>
      <c r="J208" s="103"/>
      <c r="K208" s="103"/>
      <c r="L208" s="103"/>
      <c r="M208" s="21"/>
      <c r="N208" s="21"/>
      <c r="O208" s="21"/>
      <c r="P208" s="21"/>
      <c r="Q208" s="21"/>
      <c r="R208" s="21"/>
      <c r="S208" s="21"/>
      <c r="T208" s="21"/>
      <c r="U208" s="132"/>
    </row>
    <row r="209" spans="1:21" ht="23.25" customHeight="1">
      <c r="A209" s="134" t="s">
        <v>186</v>
      </c>
      <c r="B209" s="104"/>
      <c r="C209" s="104"/>
      <c r="D209" s="104"/>
      <c r="E209" s="104"/>
      <c r="F209" s="104"/>
      <c r="G209" s="104"/>
      <c r="H209" s="104"/>
      <c r="I209" s="104"/>
      <c r="J209" s="104"/>
      <c r="K209" s="104"/>
      <c r="L209" s="21"/>
      <c r="M209" s="21"/>
      <c r="N209" s="21"/>
      <c r="O209" s="21"/>
      <c r="P209" s="21"/>
      <c r="Q209" s="21"/>
      <c r="R209" s="21"/>
      <c r="S209" s="21"/>
      <c r="T209" s="21"/>
      <c r="U209" s="132"/>
    </row>
    <row r="210" spans="1:21">
      <c r="A210" s="258"/>
      <c r="B210" s="192"/>
      <c r="C210" s="190" t="s">
        <v>63</v>
      </c>
      <c r="D210" s="191"/>
      <c r="E210" s="192"/>
      <c r="F210" s="216" t="s">
        <v>138</v>
      </c>
      <c r="G210" s="216"/>
      <c r="H210" s="216"/>
      <c r="I210" s="216"/>
      <c r="J210" s="216"/>
      <c r="K210" s="216"/>
      <c r="L210" s="103"/>
      <c r="M210" s="21"/>
      <c r="N210" s="21"/>
      <c r="O210" s="21"/>
      <c r="P210" s="21"/>
      <c r="Q210" s="21"/>
      <c r="R210" s="21"/>
      <c r="S210" s="21"/>
      <c r="T210" s="21"/>
      <c r="U210" s="132"/>
    </row>
    <row r="211" spans="1:21">
      <c r="A211" s="262" t="s">
        <v>637</v>
      </c>
      <c r="B211" s="263"/>
      <c r="C211" s="243"/>
      <c r="D211" s="244"/>
      <c r="E211" s="253"/>
      <c r="F211" s="243"/>
      <c r="G211" s="253"/>
      <c r="H211" s="243"/>
      <c r="I211" s="253"/>
      <c r="J211" s="243"/>
      <c r="K211" s="253"/>
      <c r="L211" s="67"/>
      <c r="M211" s="21"/>
      <c r="N211" s="21"/>
      <c r="O211" s="21"/>
      <c r="P211" s="21"/>
      <c r="Q211" s="21"/>
      <c r="R211" s="21"/>
      <c r="S211" s="21"/>
      <c r="T211" s="21"/>
      <c r="U211" s="132"/>
    </row>
    <row r="212" spans="1:21">
      <c r="A212" s="264" t="s">
        <v>638</v>
      </c>
      <c r="B212" s="204"/>
      <c r="C212" s="243"/>
      <c r="D212" s="244"/>
      <c r="E212" s="253"/>
      <c r="F212" s="243"/>
      <c r="G212" s="253"/>
      <c r="H212" s="243"/>
      <c r="I212" s="253"/>
      <c r="J212" s="243"/>
      <c r="K212" s="253"/>
      <c r="L212" s="103"/>
      <c r="M212" s="21"/>
      <c r="N212" s="21"/>
      <c r="O212" s="21"/>
      <c r="P212" s="21"/>
      <c r="Q212" s="21"/>
      <c r="R212" s="21"/>
      <c r="S212" s="21"/>
      <c r="T212" s="21"/>
      <c r="U212" s="132"/>
    </row>
    <row r="213" spans="1:21">
      <c r="A213" s="277" t="s">
        <v>48</v>
      </c>
      <c r="B213" s="278"/>
      <c r="C213" s="181"/>
      <c r="D213" s="181"/>
      <c r="E213" s="105" t="s">
        <v>133</v>
      </c>
      <c r="F213" s="67"/>
      <c r="G213" s="67"/>
      <c r="H213" s="67"/>
      <c r="I213" s="67"/>
      <c r="J213" s="67"/>
      <c r="K213" s="103"/>
      <c r="L213" s="103"/>
      <c r="M213" s="21"/>
      <c r="N213" s="21"/>
      <c r="O213" s="21"/>
      <c r="P213" s="21"/>
      <c r="Q213" s="21"/>
      <c r="R213" s="21"/>
      <c r="S213" s="21"/>
      <c r="T213" s="21"/>
      <c r="U213" s="132"/>
    </row>
    <row r="214" spans="1:21">
      <c r="A214" s="133"/>
      <c r="B214" s="103"/>
      <c r="C214" s="103"/>
      <c r="D214" s="103"/>
      <c r="E214" s="103"/>
      <c r="F214" s="67"/>
      <c r="G214" s="67"/>
      <c r="H214" s="67"/>
      <c r="I214" s="67"/>
      <c r="J214" s="67"/>
      <c r="K214" s="103"/>
      <c r="L214" s="103"/>
      <c r="M214" s="21"/>
      <c r="N214" s="21"/>
      <c r="O214" s="21"/>
      <c r="P214" s="21"/>
      <c r="Q214" s="21"/>
      <c r="R214" s="21"/>
      <c r="S214" s="21"/>
      <c r="T214" s="21"/>
      <c r="U214" s="132"/>
    </row>
    <row r="215" spans="1:21" ht="23.25" customHeight="1">
      <c r="A215" s="134" t="s">
        <v>187</v>
      </c>
      <c r="B215" s="104"/>
      <c r="C215" s="104"/>
      <c r="D215" s="104"/>
      <c r="E215" s="104"/>
      <c r="F215" s="104"/>
      <c r="G215" s="104"/>
      <c r="H215" s="104"/>
      <c r="I215" s="104"/>
      <c r="J215" s="104"/>
      <c r="K215" s="104"/>
      <c r="L215" s="21"/>
      <c r="M215" s="21"/>
      <c r="N215" s="21"/>
      <c r="O215" s="21"/>
      <c r="P215" s="21"/>
      <c r="Q215" s="21"/>
      <c r="R215" s="21"/>
      <c r="S215" s="21"/>
      <c r="T215" s="21"/>
      <c r="U215" s="132"/>
    </row>
    <row r="216" spans="1:21" ht="34.5" customHeight="1">
      <c r="A216" s="254" t="s">
        <v>743</v>
      </c>
      <c r="B216" s="255"/>
      <c r="C216" s="255"/>
      <c r="D216" s="255"/>
      <c r="E216" s="255"/>
      <c r="F216" s="255"/>
      <c r="G216" s="255"/>
      <c r="H216" s="255"/>
      <c r="I216" s="255"/>
      <c r="J216" s="255"/>
      <c r="K216" s="255"/>
      <c r="L216" s="255"/>
      <c r="M216" s="255"/>
      <c r="N216" s="255"/>
      <c r="O216" s="255"/>
      <c r="P216" s="255"/>
      <c r="Q216" s="255"/>
      <c r="R216" s="255"/>
      <c r="S216" s="255"/>
      <c r="T216" s="255"/>
      <c r="U216" s="132"/>
    </row>
    <row r="217" spans="1:21" ht="102.45" customHeight="1">
      <c r="A217" s="254"/>
      <c r="B217" s="255"/>
      <c r="C217" s="255"/>
      <c r="D217" s="255"/>
      <c r="E217" s="255"/>
      <c r="F217" s="255"/>
      <c r="G217" s="255"/>
      <c r="H217" s="255"/>
      <c r="I217" s="255"/>
      <c r="J217" s="255"/>
      <c r="K217" s="255"/>
      <c r="L217" s="255"/>
      <c r="M217" s="255"/>
      <c r="N217" s="255"/>
      <c r="O217" s="255"/>
      <c r="P217" s="255"/>
      <c r="Q217" s="255"/>
      <c r="R217" s="255"/>
      <c r="S217" s="255"/>
      <c r="T217" s="255"/>
      <c r="U217" s="132"/>
    </row>
    <row r="218" spans="1:21">
      <c r="A218" s="258" t="s">
        <v>179</v>
      </c>
      <c r="B218" s="191"/>
      <c r="C218" s="191"/>
      <c r="D218" s="256"/>
      <c r="E218" s="257"/>
      <c r="F218" s="259" t="s">
        <v>180</v>
      </c>
      <c r="G218" s="260"/>
      <c r="H218" s="260"/>
      <c r="I218" s="256"/>
      <c r="J218" s="257"/>
      <c r="K218" s="21"/>
      <c r="L218" s="21"/>
      <c r="M218" s="261" t="s">
        <v>395</v>
      </c>
      <c r="N218" s="261"/>
      <c r="O218" s="261"/>
      <c r="P218" s="261"/>
      <c r="Q218" s="261"/>
      <c r="R218" s="261"/>
      <c r="S218" s="261"/>
      <c r="T218" s="261"/>
      <c r="U218" s="132"/>
    </row>
    <row r="219" spans="1:21" ht="18.600000000000001" thickBot="1">
      <c r="A219" s="267" t="s">
        <v>393</v>
      </c>
      <c r="B219" s="216"/>
      <c r="C219" s="221" t="s">
        <v>135</v>
      </c>
      <c r="D219" s="222"/>
      <c r="E219" s="223"/>
      <c r="F219" s="274" t="s">
        <v>394</v>
      </c>
      <c r="G219" s="216"/>
      <c r="H219" s="216"/>
      <c r="I219" s="216"/>
      <c r="J219" s="216"/>
      <c r="K219" s="216"/>
      <c r="L219" s="21"/>
      <c r="M219" s="106" t="s">
        <v>24</v>
      </c>
      <c r="N219" s="190" t="s">
        <v>359</v>
      </c>
      <c r="O219" s="191"/>
      <c r="P219" s="191"/>
      <c r="Q219" s="106" t="s">
        <v>24</v>
      </c>
      <c r="R219" s="190" t="s">
        <v>359</v>
      </c>
      <c r="S219" s="191"/>
      <c r="T219" s="192"/>
      <c r="U219" s="132"/>
    </row>
    <row r="220" spans="1:21" ht="18.75" customHeight="1" thickTop="1">
      <c r="A220" s="267"/>
      <c r="B220" s="216"/>
      <c r="C220" s="26" t="s">
        <v>134</v>
      </c>
      <c r="D220" s="26" t="s">
        <v>50</v>
      </c>
      <c r="E220" s="39" t="s">
        <v>51</v>
      </c>
      <c r="F220" s="107" t="s">
        <v>52</v>
      </c>
      <c r="G220" s="70" t="s">
        <v>53</v>
      </c>
      <c r="H220" s="46" t="s">
        <v>54</v>
      </c>
      <c r="I220" s="46" t="s">
        <v>55</v>
      </c>
      <c r="J220" s="46" t="s">
        <v>56</v>
      </c>
      <c r="K220" s="46" t="s">
        <v>57</v>
      </c>
      <c r="L220" s="21"/>
      <c r="M220" s="102">
        <v>1</v>
      </c>
      <c r="N220" s="245" t="s">
        <v>386</v>
      </c>
      <c r="O220" s="246"/>
      <c r="P220" s="246"/>
      <c r="Q220" s="102">
        <v>17</v>
      </c>
      <c r="R220" s="248" t="s">
        <v>241</v>
      </c>
      <c r="S220" s="249"/>
      <c r="T220" s="250"/>
      <c r="U220" s="132"/>
    </row>
    <row r="221" spans="1:21" ht="24.75" customHeight="1">
      <c r="A221" s="265" t="s">
        <v>124</v>
      </c>
      <c r="B221" s="266"/>
      <c r="C221" s="158"/>
      <c r="D221" s="158"/>
      <c r="E221" s="108">
        <f t="shared" ref="E221:E233" si="5">D221-C221</f>
        <v>0</v>
      </c>
      <c r="F221" s="160"/>
      <c r="G221" s="161"/>
      <c r="H221" s="159"/>
      <c r="I221" s="159"/>
      <c r="J221" s="159"/>
      <c r="K221" s="159"/>
      <c r="L221" s="21"/>
      <c r="M221" s="102">
        <v>2</v>
      </c>
      <c r="N221" s="245" t="s">
        <v>360</v>
      </c>
      <c r="O221" s="246"/>
      <c r="P221" s="246"/>
      <c r="Q221" s="109">
        <v>18</v>
      </c>
      <c r="R221" s="248" t="s">
        <v>385</v>
      </c>
      <c r="S221" s="249"/>
      <c r="T221" s="250"/>
      <c r="U221" s="132"/>
    </row>
    <row r="222" spans="1:21" ht="24.75" customHeight="1">
      <c r="A222" s="265" t="s">
        <v>125</v>
      </c>
      <c r="B222" s="266"/>
      <c r="C222" s="158"/>
      <c r="D222" s="158"/>
      <c r="E222" s="108">
        <f t="shared" si="5"/>
        <v>0</v>
      </c>
      <c r="F222" s="160"/>
      <c r="G222" s="161"/>
      <c r="H222" s="159"/>
      <c r="I222" s="159"/>
      <c r="J222" s="159"/>
      <c r="K222" s="159"/>
      <c r="L222" s="21"/>
      <c r="M222" s="102">
        <v>3</v>
      </c>
      <c r="N222" s="245" t="s">
        <v>387</v>
      </c>
      <c r="O222" s="246"/>
      <c r="P222" s="246"/>
      <c r="Q222" s="102">
        <v>19</v>
      </c>
      <c r="R222" s="248" t="s">
        <v>384</v>
      </c>
      <c r="S222" s="249"/>
      <c r="T222" s="250"/>
      <c r="U222" s="132"/>
    </row>
    <row r="223" spans="1:21" ht="27" customHeight="1">
      <c r="A223" s="265" t="s">
        <v>126</v>
      </c>
      <c r="B223" s="266"/>
      <c r="C223" s="158"/>
      <c r="D223" s="158"/>
      <c r="E223" s="108">
        <f t="shared" si="5"/>
        <v>0</v>
      </c>
      <c r="F223" s="160"/>
      <c r="G223" s="161"/>
      <c r="H223" s="159"/>
      <c r="I223" s="159"/>
      <c r="J223" s="159"/>
      <c r="K223" s="159"/>
      <c r="L223" s="21"/>
      <c r="M223" s="102">
        <v>4</v>
      </c>
      <c r="N223" s="245" t="s">
        <v>362</v>
      </c>
      <c r="O223" s="246"/>
      <c r="P223" s="246"/>
      <c r="Q223" s="102">
        <v>20</v>
      </c>
      <c r="R223" s="248" t="s">
        <v>383</v>
      </c>
      <c r="S223" s="249"/>
      <c r="T223" s="250"/>
      <c r="U223" s="132"/>
    </row>
    <row r="224" spans="1:21" ht="24.75" customHeight="1">
      <c r="A224" s="265" t="s">
        <v>127</v>
      </c>
      <c r="B224" s="266"/>
      <c r="C224" s="158"/>
      <c r="D224" s="158"/>
      <c r="E224" s="108">
        <f t="shared" si="5"/>
        <v>0</v>
      </c>
      <c r="F224" s="160"/>
      <c r="G224" s="161"/>
      <c r="H224" s="159"/>
      <c r="I224" s="159"/>
      <c r="J224" s="159"/>
      <c r="K224" s="159"/>
      <c r="L224" s="21"/>
      <c r="M224" s="102">
        <v>5</v>
      </c>
      <c r="N224" s="245" t="s">
        <v>363</v>
      </c>
      <c r="O224" s="246"/>
      <c r="P224" s="246"/>
      <c r="Q224" s="109">
        <v>21</v>
      </c>
      <c r="R224" s="248" t="s">
        <v>380</v>
      </c>
      <c r="S224" s="249"/>
      <c r="T224" s="250"/>
      <c r="U224" s="132"/>
    </row>
    <row r="225" spans="1:21" ht="24.75" customHeight="1">
      <c r="A225" s="270" t="s">
        <v>658</v>
      </c>
      <c r="B225" s="271"/>
      <c r="C225" s="158"/>
      <c r="D225" s="158"/>
      <c r="E225" s="108">
        <f t="shared" si="5"/>
        <v>0</v>
      </c>
      <c r="F225" s="160"/>
      <c r="G225" s="161"/>
      <c r="H225" s="159"/>
      <c r="I225" s="159"/>
      <c r="J225" s="159"/>
      <c r="K225" s="159"/>
      <c r="L225" s="21"/>
      <c r="M225" s="102">
        <v>6</v>
      </c>
      <c r="N225" s="245" t="s">
        <v>364</v>
      </c>
      <c r="O225" s="246"/>
      <c r="P225" s="246"/>
      <c r="Q225" s="102">
        <v>22</v>
      </c>
      <c r="R225" s="248" t="s">
        <v>379</v>
      </c>
      <c r="S225" s="249"/>
      <c r="T225" s="250"/>
      <c r="U225" s="132"/>
    </row>
    <row r="226" spans="1:21" ht="24.75" customHeight="1">
      <c r="A226" s="270" t="s">
        <v>659</v>
      </c>
      <c r="B226" s="271"/>
      <c r="C226" s="158"/>
      <c r="D226" s="158"/>
      <c r="E226" s="108">
        <f t="shared" si="5"/>
        <v>0</v>
      </c>
      <c r="F226" s="160"/>
      <c r="G226" s="161"/>
      <c r="H226" s="159"/>
      <c r="I226" s="159"/>
      <c r="J226" s="159"/>
      <c r="K226" s="159"/>
      <c r="L226" s="21"/>
      <c r="M226" s="102">
        <v>7</v>
      </c>
      <c r="N226" s="245" t="s">
        <v>365</v>
      </c>
      <c r="O226" s="246"/>
      <c r="P226" s="246"/>
      <c r="Q226" s="102">
        <v>23</v>
      </c>
      <c r="R226" s="248" t="s">
        <v>378</v>
      </c>
      <c r="S226" s="249"/>
      <c r="T226" s="250"/>
      <c r="U226" s="132"/>
    </row>
    <row r="227" spans="1:21" ht="29.4" customHeight="1">
      <c r="A227" s="272" t="s">
        <v>128</v>
      </c>
      <c r="B227" s="273"/>
      <c r="C227" s="158"/>
      <c r="D227" s="158"/>
      <c r="E227" s="108">
        <f t="shared" si="5"/>
        <v>0</v>
      </c>
      <c r="F227" s="160"/>
      <c r="G227" s="161"/>
      <c r="H227" s="159"/>
      <c r="I227" s="159"/>
      <c r="J227" s="159"/>
      <c r="K227" s="159"/>
      <c r="L227" s="21"/>
      <c r="M227" s="102">
        <v>8</v>
      </c>
      <c r="N227" s="245" t="s">
        <v>366</v>
      </c>
      <c r="O227" s="246"/>
      <c r="P227" s="246"/>
      <c r="Q227" s="109">
        <v>24</v>
      </c>
      <c r="R227" s="248" t="s">
        <v>377</v>
      </c>
      <c r="S227" s="249"/>
      <c r="T227" s="250"/>
      <c r="U227" s="132"/>
    </row>
    <row r="228" spans="1:21" ht="32.4" customHeight="1">
      <c r="A228" s="268" t="s">
        <v>734</v>
      </c>
      <c r="B228" s="269"/>
      <c r="C228" s="158"/>
      <c r="D228" s="158"/>
      <c r="E228" s="108">
        <f t="shared" si="5"/>
        <v>0</v>
      </c>
      <c r="F228" s="160"/>
      <c r="G228" s="161"/>
      <c r="H228" s="159"/>
      <c r="I228" s="159"/>
      <c r="J228" s="159"/>
      <c r="K228" s="159"/>
      <c r="L228" s="21"/>
      <c r="M228" s="102">
        <v>9</v>
      </c>
      <c r="N228" s="245" t="s">
        <v>367</v>
      </c>
      <c r="O228" s="246"/>
      <c r="P228" s="246"/>
      <c r="Q228" s="102">
        <v>25</v>
      </c>
      <c r="R228" s="248" t="s">
        <v>376</v>
      </c>
      <c r="S228" s="249"/>
      <c r="T228" s="250"/>
      <c r="U228" s="132"/>
    </row>
    <row r="229" spans="1:21" ht="24.75" customHeight="1">
      <c r="A229" s="265" t="s">
        <v>129</v>
      </c>
      <c r="B229" s="266"/>
      <c r="C229" s="158"/>
      <c r="D229" s="158"/>
      <c r="E229" s="108">
        <f t="shared" si="5"/>
        <v>0</v>
      </c>
      <c r="F229" s="160"/>
      <c r="G229" s="161"/>
      <c r="H229" s="159"/>
      <c r="I229" s="159"/>
      <c r="J229" s="159"/>
      <c r="K229" s="159"/>
      <c r="L229" s="21"/>
      <c r="M229" s="102">
        <v>10</v>
      </c>
      <c r="N229" s="245" t="s">
        <v>368</v>
      </c>
      <c r="O229" s="246"/>
      <c r="P229" s="246"/>
      <c r="Q229" s="102">
        <v>26</v>
      </c>
      <c r="R229" s="248" t="s">
        <v>375</v>
      </c>
      <c r="S229" s="249"/>
      <c r="T229" s="250"/>
      <c r="U229" s="132"/>
    </row>
    <row r="230" spans="1:21" ht="24.75" customHeight="1">
      <c r="A230" s="270" t="s">
        <v>660</v>
      </c>
      <c r="B230" s="271"/>
      <c r="C230" s="158"/>
      <c r="D230" s="158"/>
      <c r="E230" s="108">
        <f t="shared" si="5"/>
        <v>0</v>
      </c>
      <c r="F230" s="160"/>
      <c r="G230" s="161"/>
      <c r="H230" s="159"/>
      <c r="I230" s="159"/>
      <c r="J230" s="159"/>
      <c r="K230" s="159"/>
      <c r="L230" s="21"/>
      <c r="M230" s="102">
        <v>11</v>
      </c>
      <c r="N230" s="245" t="s">
        <v>245</v>
      </c>
      <c r="O230" s="246"/>
      <c r="P230" s="246"/>
      <c r="Q230" s="109">
        <v>27</v>
      </c>
      <c r="R230" s="248" t="s">
        <v>374</v>
      </c>
      <c r="S230" s="249"/>
      <c r="T230" s="250"/>
      <c r="U230" s="132"/>
    </row>
    <row r="231" spans="1:21" ht="24.75" customHeight="1">
      <c r="A231" s="265" t="s">
        <v>130</v>
      </c>
      <c r="B231" s="266"/>
      <c r="C231" s="158"/>
      <c r="D231" s="158"/>
      <c r="E231" s="108">
        <f t="shared" si="5"/>
        <v>0</v>
      </c>
      <c r="F231" s="160"/>
      <c r="G231" s="161"/>
      <c r="H231" s="159"/>
      <c r="I231" s="159"/>
      <c r="J231" s="159"/>
      <c r="K231" s="159"/>
      <c r="L231" s="21"/>
      <c r="M231" s="102">
        <v>12</v>
      </c>
      <c r="N231" s="245" t="s">
        <v>369</v>
      </c>
      <c r="O231" s="246"/>
      <c r="P231" s="246"/>
      <c r="Q231" s="102">
        <v>28</v>
      </c>
      <c r="R231" s="248" t="s">
        <v>373</v>
      </c>
      <c r="S231" s="249"/>
      <c r="T231" s="250"/>
      <c r="U231" s="132"/>
    </row>
    <row r="232" spans="1:21" ht="24.75" customHeight="1">
      <c r="A232" s="265" t="s">
        <v>131</v>
      </c>
      <c r="B232" s="266"/>
      <c r="C232" s="158"/>
      <c r="D232" s="158"/>
      <c r="E232" s="108">
        <f t="shared" si="5"/>
        <v>0</v>
      </c>
      <c r="F232" s="160"/>
      <c r="G232" s="161"/>
      <c r="H232" s="159"/>
      <c r="I232" s="159"/>
      <c r="J232" s="159"/>
      <c r="K232" s="159"/>
      <c r="L232" s="21"/>
      <c r="M232" s="102">
        <v>13</v>
      </c>
      <c r="N232" s="245" t="s">
        <v>388</v>
      </c>
      <c r="O232" s="246"/>
      <c r="P232" s="246"/>
      <c r="Q232" s="102">
        <v>29</v>
      </c>
      <c r="R232" s="248" t="s">
        <v>372</v>
      </c>
      <c r="S232" s="249"/>
      <c r="T232" s="250"/>
      <c r="U232" s="132"/>
    </row>
    <row r="233" spans="1:21" ht="24.75" customHeight="1">
      <c r="A233" s="265" t="s">
        <v>132</v>
      </c>
      <c r="B233" s="266"/>
      <c r="C233" s="158"/>
      <c r="D233" s="158"/>
      <c r="E233" s="108">
        <f t="shared" si="5"/>
        <v>0</v>
      </c>
      <c r="F233" s="160"/>
      <c r="G233" s="161"/>
      <c r="H233" s="159"/>
      <c r="I233" s="159"/>
      <c r="J233" s="159"/>
      <c r="K233" s="159"/>
      <c r="L233" s="21"/>
      <c r="M233" s="102">
        <v>14</v>
      </c>
      <c r="N233" s="245" t="s">
        <v>389</v>
      </c>
      <c r="O233" s="246"/>
      <c r="P233" s="246"/>
      <c r="Q233" s="109">
        <v>30</v>
      </c>
      <c r="R233" s="248" t="s">
        <v>371</v>
      </c>
      <c r="S233" s="249"/>
      <c r="T233" s="250"/>
      <c r="U233" s="132"/>
    </row>
    <row r="234" spans="1:21" ht="24.75" customHeight="1">
      <c r="A234" s="251" t="s">
        <v>731</v>
      </c>
      <c r="B234" s="252"/>
      <c r="C234" s="154" t="str">
        <f>IF(COUNTBLANK(C221:C233),"空欄あり",COUNT(C221:C233)-COUNTIF(C221:C233,0))</f>
        <v>空欄あり</v>
      </c>
      <c r="D234" s="154" t="str">
        <f>IF(COUNTBLANK(D221:D233),"空欄あり",COUNT(D221:D233)-COUNTIF(D221:D233,0))</f>
        <v>空欄あり</v>
      </c>
      <c r="E234" s="157"/>
      <c r="F234" s="21"/>
      <c r="G234" s="21"/>
      <c r="H234" s="21"/>
      <c r="I234" s="21"/>
      <c r="J234" s="21"/>
      <c r="K234" s="21"/>
      <c r="L234" s="21"/>
      <c r="M234" s="102">
        <v>15</v>
      </c>
      <c r="N234" s="245" t="s">
        <v>390</v>
      </c>
      <c r="O234" s="246"/>
      <c r="P234" s="247"/>
      <c r="Q234" s="102">
        <v>31</v>
      </c>
      <c r="R234" s="248" t="s">
        <v>370</v>
      </c>
      <c r="S234" s="249"/>
      <c r="T234" s="250"/>
      <c r="U234" s="132"/>
    </row>
    <row r="235" spans="1:21" ht="24.75" customHeight="1">
      <c r="A235" s="251" t="s">
        <v>732</v>
      </c>
      <c r="B235" s="252"/>
      <c r="C235" s="154" t="str">
        <f>IF(C234="空欄あり","-",IF(D218="","-",IF(I218="","-",IF(G235=0,"-",IF(C234=10,SUM(C221:C233)*1.3,IF(C234=11,SUM(C221:C233)*1.182,IF(C234=12,SUM(C221:C233)*1.084,IF(C234=13,SUM(C221:C233)*1,"-"))))))))</f>
        <v>-</v>
      </c>
      <c r="D235" s="154" t="str">
        <f>IF(D234="空欄あり","-",IF(D218="","-",IF(I218="","-",IF(G235=0,"-",IF(D234=10,SUM(D221:D233)*1.3,IF(D234=11,SUM(D221:D233)*1.182,IF(D234=12,SUM(D221:D233)*1.084,IF(D234=13,SUM(D221:D233)*1,"-"))))))))</f>
        <v>-</v>
      </c>
      <c r="E235" s="156" t="str">
        <f>IF(C235="-","-",IF(D235="-","-",D235-C235))</f>
        <v>-</v>
      </c>
      <c r="F235" s="21"/>
      <c r="G235" s="155">
        <f>IF(A228=選択肢!$A$13,1,IF(A228=選択肢!$A$14,1,0))</f>
        <v>0</v>
      </c>
      <c r="H235" s="21"/>
      <c r="I235" s="21"/>
      <c r="J235" s="21"/>
      <c r="K235" s="21"/>
      <c r="L235" s="21"/>
      <c r="M235" s="102">
        <v>16</v>
      </c>
      <c r="N235" s="245" t="s">
        <v>391</v>
      </c>
      <c r="O235" s="246"/>
      <c r="P235" s="247"/>
      <c r="Q235" s="21"/>
      <c r="R235" s="21"/>
      <c r="S235" s="21"/>
      <c r="T235" s="21"/>
      <c r="U235" s="132"/>
    </row>
    <row r="236" spans="1:21" ht="18.600000000000001" thickBot="1">
      <c r="A236" s="143"/>
      <c r="B236" s="142"/>
      <c r="C236" s="142"/>
      <c r="D236" s="142"/>
      <c r="E236" s="142"/>
      <c r="F236" s="135"/>
      <c r="G236" s="135"/>
      <c r="H236" s="135"/>
      <c r="I236" s="135"/>
      <c r="J236" s="135"/>
      <c r="K236" s="135"/>
      <c r="L236" s="135"/>
      <c r="M236" s="135"/>
      <c r="N236" s="135"/>
      <c r="O236" s="135"/>
      <c r="P236" s="135"/>
      <c r="Q236" s="135"/>
      <c r="R236" s="135"/>
      <c r="S236" s="135"/>
      <c r="T236" s="135"/>
      <c r="U236" s="136"/>
    </row>
    <row r="237" spans="1:21" ht="18.600000000000001" thickBot="1"/>
    <row r="238" spans="1:21">
      <c r="A238" s="137">
        <v>7</v>
      </c>
      <c r="B238" s="129"/>
      <c r="C238" s="129"/>
      <c r="D238" s="129"/>
      <c r="E238" s="129"/>
      <c r="F238" s="129"/>
      <c r="G238" s="129"/>
      <c r="H238" s="129"/>
      <c r="I238" s="129"/>
      <c r="J238" s="129"/>
      <c r="K238" s="129"/>
      <c r="L238" s="129"/>
      <c r="M238" s="129"/>
      <c r="N238" s="129"/>
      <c r="O238" s="129"/>
      <c r="P238" s="129"/>
      <c r="Q238" s="129"/>
      <c r="R238" s="129"/>
      <c r="S238" s="129"/>
      <c r="T238" s="129"/>
      <c r="U238" s="130"/>
    </row>
    <row r="239" spans="1:21" ht="23.25" customHeight="1">
      <c r="A239" s="131"/>
      <c r="B239" s="21"/>
      <c r="C239" s="21"/>
      <c r="D239" s="21"/>
      <c r="E239" s="21"/>
      <c r="F239" s="276" t="s">
        <v>139</v>
      </c>
      <c r="G239" s="276"/>
      <c r="H239" s="181"/>
      <c r="I239" s="181"/>
      <c r="J239" s="181"/>
      <c r="K239" s="181"/>
      <c r="L239" s="21"/>
      <c r="M239" s="21"/>
      <c r="N239" s="21"/>
      <c r="O239" s="21"/>
      <c r="P239" s="21"/>
      <c r="Q239" s="21"/>
      <c r="R239" s="21"/>
      <c r="S239" s="21"/>
      <c r="T239" s="21"/>
      <c r="U239" s="132"/>
    </row>
    <row r="240" spans="1:21">
      <c r="A240" s="131" t="s">
        <v>636</v>
      </c>
      <c r="B240" s="21"/>
      <c r="C240" s="21"/>
      <c r="D240" s="21"/>
      <c r="E240" s="21"/>
      <c r="F240" s="21"/>
      <c r="G240" s="21"/>
      <c r="H240" s="21"/>
      <c r="I240" s="21"/>
      <c r="J240" s="21"/>
      <c r="K240" s="21"/>
      <c r="L240" s="21"/>
      <c r="M240" s="21"/>
      <c r="N240" s="21"/>
      <c r="O240" s="21"/>
      <c r="P240" s="21"/>
      <c r="Q240" s="21"/>
      <c r="R240" s="21"/>
      <c r="S240" s="21"/>
      <c r="T240" s="21"/>
      <c r="U240" s="132"/>
    </row>
    <row r="241" spans="1:21">
      <c r="A241" s="258" t="s">
        <v>123</v>
      </c>
      <c r="B241" s="192"/>
      <c r="C241" s="208"/>
      <c r="D241" s="209"/>
      <c r="E241" s="210"/>
      <c r="F241" s="103"/>
      <c r="G241" s="103"/>
      <c r="H241" s="103"/>
      <c r="I241" s="103"/>
      <c r="J241" s="21"/>
      <c r="K241" s="21"/>
      <c r="L241" s="21"/>
      <c r="M241" s="21"/>
      <c r="N241" s="21"/>
      <c r="O241" s="21"/>
      <c r="P241" s="21"/>
      <c r="Q241" s="21"/>
      <c r="R241" s="21"/>
      <c r="S241" s="21"/>
      <c r="T241" s="21"/>
      <c r="U241" s="132"/>
    </row>
    <row r="242" spans="1:21">
      <c r="A242" s="258" t="s">
        <v>43</v>
      </c>
      <c r="B242" s="192"/>
      <c r="C242" s="208"/>
      <c r="D242" s="209"/>
      <c r="E242" s="210"/>
      <c r="F242" s="103"/>
      <c r="G242" s="103"/>
      <c r="H242" s="103"/>
      <c r="I242" s="103"/>
      <c r="J242" s="21"/>
      <c r="K242" s="21"/>
      <c r="L242" s="21"/>
      <c r="M242" s="21"/>
      <c r="N242" s="21"/>
      <c r="O242" s="21"/>
      <c r="P242" s="21"/>
      <c r="Q242" s="21"/>
      <c r="R242" s="21"/>
      <c r="S242" s="21"/>
      <c r="T242" s="21"/>
      <c r="U242" s="132"/>
    </row>
    <row r="243" spans="1:21">
      <c r="A243" s="258" t="s">
        <v>44</v>
      </c>
      <c r="B243" s="192"/>
      <c r="C243" s="208"/>
      <c r="D243" s="209"/>
      <c r="E243" s="210"/>
      <c r="F243" s="67"/>
      <c r="G243" s="67"/>
      <c r="H243" s="67"/>
      <c r="I243" s="67"/>
      <c r="J243" s="67"/>
      <c r="K243" s="67"/>
      <c r="L243" s="67"/>
      <c r="M243" s="21"/>
      <c r="N243" s="21"/>
      <c r="O243" s="21"/>
      <c r="P243" s="21"/>
      <c r="Q243" s="21"/>
      <c r="R243" s="21"/>
      <c r="S243" s="21"/>
      <c r="T243" s="21"/>
      <c r="U243" s="132"/>
    </row>
    <row r="244" spans="1:21">
      <c r="A244" s="258" t="s">
        <v>45</v>
      </c>
      <c r="B244" s="192"/>
      <c r="C244" s="243"/>
      <c r="D244" s="244"/>
      <c r="E244" s="244"/>
      <c r="F244" s="243"/>
      <c r="G244" s="244"/>
      <c r="H244" s="244"/>
      <c r="I244" s="211"/>
      <c r="J244" s="211"/>
      <c r="K244" s="211"/>
      <c r="L244" s="67"/>
      <c r="M244" s="21"/>
      <c r="N244" s="21"/>
      <c r="O244" s="21"/>
      <c r="P244" s="21"/>
      <c r="Q244" s="21"/>
      <c r="R244" s="21"/>
      <c r="S244" s="21"/>
      <c r="T244" s="21"/>
      <c r="U244" s="132"/>
    </row>
    <row r="245" spans="1:21">
      <c r="A245" s="275" t="s">
        <v>46</v>
      </c>
      <c r="B245" s="223"/>
      <c r="C245" s="243"/>
      <c r="D245" s="244"/>
      <c r="E245" s="253"/>
      <c r="F245" s="67"/>
      <c r="G245" s="67"/>
      <c r="H245" s="67"/>
      <c r="I245" s="67"/>
      <c r="J245" s="67"/>
      <c r="K245" s="67"/>
      <c r="L245" s="67"/>
      <c r="M245" s="21"/>
      <c r="N245" s="21"/>
      <c r="O245" s="21"/>
      <c r="P245" s="21"/>
      <c r="Q245" s="21"/>
      <c r="R245" s="21"/>
      <c r="S245" s="21"/>
      <c r="T245" s="21"/>
      <c r="U245" s="132"/>
    </row>
    <row r="246" spans="1:21">
      <c r="A246" s="258" t="s">
        <v>47</v>
      </c>
      <c r="B246" s="192"/>
      <c r="C246" s="208"/>
      <c r="D246" s="209"/>
      <c r="E246" s="210"/>
      <c r="F246" s="103"/>
      <c r="G246" s="103"/>
      <c r="H246" s="103"/>
      <c r="I246" s="103"/>
      <c r="J246" s="103"/>
      <c r="K246" s="103"/>
      <c r="L246" s="103"/>
      <c r="M246" s="21"/>
      <c r="N246" s="21"/>
      <c r="O246" s="21"/>
      <c r="P246" s="21"/>
      <c r="Q246" s="21"/>
      <c r="R246" s="21"/>
      <c r="S246" s="21"/>
      <c r="T246" s="21"/>
      <c r="U246" s="132"/>
    </row>
    <row r="247" spans="1:21" ht="12.75" customHeight="1">
      <c r="A247" s="133"/>
      <c r="B247" s="103"/>
      <c r="C247" s="103"/>
      <c r="D247" s="103"/>
      <c r="E247" s="103"/>
      <c r="F247" s="103"/>
      <c r="G247" s="103"/>
      <c r="H247" s="103"/>
      <c r="I247" s="103"/>
      <c r="J247" s="103"/>
      <c r="K247" s="103"/>
      <c r="L247" s="103"/>
      <c r="M247" s="21"/>
      <c r="N247" s="21"/>
      <c r="O247" s="21"/>
      <c r="P247" s="21"/>
      <c r="Q247" s="21"/>
      <c r="R247" s="21"/>
      <c r="S247" s="21"/>
      <c r="T247" s="21"/>
      <c r="U247" s="132"/>
    </row>
    <row r="248" spans="1:21" ht="23.25" customHeight="1">
      <c r="A248" s="134" t="s">
        <v>186</v>
      </c>
      <c r="B248" s="104"/>
      <c r="C248" s="104"/>
      <c r="D248" s="104"/>
      <c r="E248" s="104"/>
      <c r="F248" s="104"/>
      <c r="G248" s="104"/>
      <c r="H248" s="104"/>
      <c r="I248" s="104"/>
      <c r="J248" s="104"/>
      <c r="K248" s="104"/>
      <c r="L248" s="21"/>
      <c r="M248" s="21"/>
      <c r="N248" s="21"/>
      <c r="O248" s="21"/>
      <c r="P248" s="21"/>
      <c r="Q248" s="21"/>
      <c r="R248" s="21"/>
      <c r="S248" s="21"/>
      <c r="T248" s="21"/>
      <c r="U248" s="132"/>
    </row>
    <row r="249" spans="1:21">
      <c r="A249" s="258"/>
      <c r="B249" s="192"/>
      <c r="C249" s="190" t="s">
        <v>63</v>
      </c>
      <c r="D249" s="191"/>
      <c r="E249" s="192"/>
      <c r="F249" s="216" t="s">
        <v>138</v>
      </c>
      <c r="G249" s="216"/>
      <c r="H249" s="216"/>
      <c r="I249" s="216"/>
      <c r="J249" s="216"/>
      <c r="K249" s="216"/>
      <c r="L249" s="103"/>
      <c r="M249" s="21"/>
      <c r="N249" s="21"/>
      <c r="O249" s="21"/>
      <c r="P249" s="21"/>
      <c r="Q249" s="21"/>
      <c r="R249" s="21"/>
      <c r="S249" s="21"/>
      <c r="T249" s="21"/>
      <c r="U249" s="132"/>
    </row>
    <row r="250" spans="1:21">
      <c r="A250" s="262" t="s">
        <v>637</v>
      </c>
      <c r="B250" s="263"/>
      <c r="C250" s="243"/>
      <c r="D250" s="244"/>
      <c r="E250" s="253"/>
      <c r="F250" s="243"/>
      <c r="G250" s="253"/>
      <c r="H250" s="243"/>
      <c r="I250" s="253"/>
      <c r="J250" s="243"/>
      <c r="K250" s="253"/>
      <c r="L250" s="67"/>
      <c r="M250" s="21"/>
      <c r="N250" s="21"/>
      <c r="O250" s="21"/>
      <c r="P250" s="21"/>
      <c r="Q250" s="21"/>
      <c r="R250" s="21"/>
      <c r="S250" s="21"/>
      <c r="T250" s="21"/>
      <c r="U250" s="132"/>
    </row>
    <row r="251" spans="1:21">
      <c r="A251" s="264" t="s">
        <v>638</v>
      </c>
      <c r="B251" s="204"/>
      <c r="C251" s="243"/>
      <c r="D251" s="244"/>
      <c r="E251" s="253"/>
      <c r="F251" s="243"/>
      <c r="G251" s="253"/>
      <c r="H251" s="243"/>
      <c r="I251" s="253"/>
      <c r="J251" s="243"/>
      <c r="K251" s="253"/>
      <c r="L251" s="103"/>
      <c r="M251" s="21"/>
      <c r="N251" s="21"/>
      <c r="O251" s="21"/>
      <c r="P251" s="21"/>
      <c r="Q251" s="21"/>
      <c r="R251" s="21"/>
      <c r="S251" s="21"/>
      <c r="T251" s="21"/>
      <c r="U251" s="132"/>
    </row>
    <row r="252" spans="1:21">
      <c r="A252" s="277" t="s">
        <v>48</v>
      </c>
      <c r="B252" s="278"/>
      <c r="C252" s="181"/>
      <c r="D252" s="181"/>
      <c r="E252" s="105" t="s">
        <v>133</v>
      </c>
      <c r="F252" s="67"/>
      <c r="G252" s="67"/>
      <c r="H252" s="67"/>
      <c r="I252" s="67"/>
      <c r="J252" s="67"/>
      <c r="K252" s="103"/>
      <c r="L252" s="103"/>
      <c r="M252" s="21"/>
      <c r="N252" s="21"/>
      <c r="O252" s="21"/>
      <c r="P252" s="21"/>
      <c r="Q252" s="21"/>
      <c r="R252" s="21"/>
      <c r="S252" s="21"/>
      <c r="T252" s="21"/>
      <c r="U252" s="132"/>
    </row>
    <row r="253" spans="1:21">
      <c r="A253" s="133"/>
      <c r="B253" s="103"/>
      <c r="C253" s="103"/>
      <c r="D253" s="103"/>
      <c r="E253" s="103"/>
      <c r="F253" s="67"/>
      <c r="G253" s="67"/>
      <c r="H253" s="67"/>
      <c r="I253" s="67"/>
      <c r="J253" s="67"/>
      <c r="K253" s="103"/>
      <c r="L253" s="103"/>
      <c r="M253" s="21"/>
      <c r="N253" s="21"/>
      <c r="O253" s="21"/>
      <c r="P253" s="21"/>
      <c r="Q253" s="21"/>
      <c r="R253" s="21"/>
      <c r="S253" s="21"/>
      <c r="T253" s="21"/>
      <c r="U253" s="132"/>
    </row>
    <row r="254" spans="1:21" ht="23.25" customHeight="1">
      <c r="A254" s="134" t="s">
        <v>187</v>
      </c>
      <c r="B254" s="104"/>
      <c r="C254" s="104"/>
      <c r="D254" s="104"/>
      <c r="E254" s="104"/>
      <c r="F254" s="104"/>
      <c r="G254" s="104"/>
      <c r="H254" s="104"/>
      <c r="I254" s="104"/>
      <c r="J254" s="104"/>
      <c r="K254" s="104"/>
      <c r="L254" s="21"/>
      <c r="M254" s="21"/>
      <c r="N254" s="21"/>
      <c r="O254" s="21"/>
      <c r="P254" s="21"/>
      <c r="Q254" s="21"/>
      <c r="R254" s="21"/>
      <c r="S254" s="21"/>
      <c r="T254" s="21"/>
      <c r="U254" s="132"/>
    </row>
    <row r="255" spans="1:21" ht="34.5" customHeight="1">
      <c r="A255" s="254" t="s">
        <v>743</v>
      </c>
      <c r="B255" s="255"/>
      <c r="C255" s="255"/>
      <c r="D255" s="255"/>
      <c r="E255" s="255"/>
      <c r="F255" s="255"/>
      <c r="G255" s="255"/>
      <c r="H255" s="255"/>
      <c r="I255" s="255"/>
      <c r="J255" s="255"/>
      <c r="K255" s="255"/>
      <c r="L255" s="255"/>
      <c r="M255" s="255"/>
      <c r="N255" s="255"/>
      <c r="O255" s="255"/>
      <c r="P255" s="255"/>
      <c r="Q255" s="255"/>
      <c r="R255" s="255"/>
      <c r="S255" s="255"/>
      <c r="T255" s="255"/>
      <c r="U255" s="132"/>
    </row>
    <row r="256" spans="1:21" ht="102.45" customHeight="1">
      <c r="A256" s="254"/>
      <c r="B256" s="255"/>
      <c r="C256" s="255"/>
      <c r="D256" s="255"/>
      <c r="E256" s="255"/>
      <c r="F256" s="255"/>
      <c r="G256" s="255"/>
      <c r="H256" s="255"/>
      <c r="I256" s="255"/>
      <c r="J256" s="255"/>
      <c r="K256" s="255"/>
      <c r="L256" s="255"/>
      <c r="M256" s="255"/>
      <c r="N256" s="255"/>
      <c r="O256" s="255"/>
      <c r="P256" s="255"/>
      <c r="Q256" s="255"/>
      <c r="R256" s="255"/>
      <c r="S256" s="255"/>
      <c r="T256" s="255"/>
      <c r="U256" s="132"/>
    </row>
    <row r="257" spans="1:21">
      <c r="A257" s="258" t="s">
        <v>179</v>
      </c>
      <c r="B257" s="191"/>
      <c r="C257" s="191"/>
      <c r="D257" s="256"/>
      <c r="E257" s="257"/>
      <c r="F257" s="259" t="s">
        <v>180</v>
      </c>
      <c r="G257" s="260"/>
      <c r="H257" s="260"/>
      <c r="I257" s="256"/>
      <c r="J257" s="257"/>
      <c r="K257" s="21"/>
      <c r="L257" s="21"/>
      <c r="M257" s="261" t="s">
        <v>395</v>
      </c>
      <c r="N257" s="261"/>
      <c r="O257" s="261"/>
      <c r="P257" s="261"/>
      <c r="Q257" s="261"/>
      <c r="R257" s="261"/>
      <c r="S257" s="261"/>
      <c r="T257" s="261"/>
      <c r="U257" s="132"/>
    </row>
    <row r="258" spans="1:21" ht="18.600000000000001" thickBot="1">
      <c r="A258" s="267" t="s">
        <v>393</v>
      </c>
      <c r="B258" s="216"/>
      <c r="C258" s="221" t="s">
        <v>135</v>
      </c>
      <c r="D258" s="222"/>
      <c r="E258" s="223"/>
      <c r="F258" s="274" t="s">
        <v>394</v>
      </c>
      <c r="G258" s="216"/>
      <c r="H258" s="216"/>
      <c r="I258" s="216"/>
      <c r="J258" s="216"/>
      <c r="K258" s="216"/>
      <c r="L258" s="21"/>
      <c r="M258" s="106" t="s">
        <v>24</v>
      </c>
      <c r="N258" s="190" t="s">
        <v>359</v>
      </c>
      <c r="O258" s="191"/>
      <c r="P258" s="191"/>
      <c r="Q258" s="106" t="s">
        <v>24</v>
      </c>
      <c r="R258" s="190" t="s">
        <v>359</v>
      </c>
      <c r="S258" s="191"/>
      <c r="T258" s="192"/>
      <c r="U258" s="132"/>
    </row>
    <row r="259" spans="1:21" ht="18.75" customHeight="1" thickTop="1">
      <c r="A259" s="267"/>
      <c r="B259" s="216"/>
      <c r="C259" s="26" t="s">
        <v>134</v>
      </c>
      <c r="D259" s="26" t="s">
        <v>50</v>
      </c>
      <c r="E259" s="39" t="s">
        <v>51</v>
      </c>
      <c r="F259" s="107" t="s">
        <v>52</v>
      </c>
      <c r="G259" s="70" t="s">
        <v>53</v>
      </c>
      <c r="H259" s="46" t="s">
        <v>54</v>
      </c>
      <c r="I259" s="46" t="s">
        <v>55</v>
      </c>
      <c r="J259" s="46" t="s">
        <v>56</v>
      </c>
      <c r="K259" s="46" t="s">
        <v>57</v>
      </c>
      <c r="L259" s="21"/>
      <c r="M259" s="102">
        <v>1</v>
      </c>
      <c r="N259" s="245" t="s">
        <v>386</v>
      </c>
      <c r="O259" s="246"/>
      <c r="P259" s="246"/>
      <c r="Q259" s="102">
        <v>17</v>
      </c>
      <c r="R259" s="248" t="s">
        <v>241</v>
      </c>
      <c r="S259" s="249"/>
      <c r="T259" s="250"/>
      <c r="U259" s="132"/>
    </row>
    <row r="260" spans="1:21" ht="24.75" customHeight="1">
      <c r="A260" s="265" t="s">
        <v>124</v>
      </c>
      <c r="B260" s="266"/>
      <c r="C260" s="158"/>
      <c r="D260" s="158"/>
      <c r="E260" s="108">
        <f t="shared" ref="E260:E272" si="6">D260-C260</f>
        <v>0</v>
      </c>
      <c r="F260" s="160"/>
      <c r="G260" s="161"/>
      <c r="H260" s="159"/>
      <c r="I260" s="159"/>
      <c r="J260" s="159"/>
      <c r="K260" s="159"/>
      <c r="L260" s="21"/>
      <c r="M260" s="102">
        <v>2</v>
      </c>
      <c r="N260" s="245" t="s">
        <v>360</v>
      </c>
      <c r="O260" s="246"/>
      <c r="P260" s="246"/>
      <c r="Q260" s="109">
        <v>18</v>
      </c>
      <c r="R260" s="248" t="s">
        <v>385</v>
      </c>
      <c r="S260" s="249"/>
      <c r="T260" s="250"/>
      <c r="U260" s="132"/>
    </row>
    <row r="261" spans="1:21" ht="24.75" customHeight="1">
      <c r="A261" s="265" t="s">
        <v>125</v>
      </c>
      <c r="B261" s="266"/>
      <c r="C261" s="158"/>
      <c r="D261" s="158"/>
      <c r="E261" s="108">
        <f t="shared" si="6"/>
        <v>0</v>
      </c>
      <c r="F261" s="160"/>
      <c r="G261" s="161"/>
      <c r="H261" s="159"/>
      <c r="I261" s="159"/>
      <c r="J261" s="159"/>
      <c r="K261" s="159"/>
      <c r="L261" s="21"/>
      <c r="M261" s="102">
        <v>3</v>
      </c>
      <c r="N261" s="245" t="s">
        <v>387</v>
      </c>
      <c r="O261" s="246"/>
      <c r="P261" s="246"/>
      <c r="Q261" s="102">
        <v>19</v>
      </c>
      <c r="R261" s="248" t="s">
        <v>384</v>
      </c>
      <c r="S261" s="249"/>
      <c r="T261" s="250"/>
      <c r="U261" s="132"/>
    </row>
    <row r="262" spans="1:21" ht="27" customHeight="1">
      <c r="A262" s="265" t="s">
        <v>126</v>
      </c>
      <c r="B262" s="266"/>
      <c r="C262" s="158"/>
      <c r="D262" s="158"/>
      <c r="E262" s="108">
        <f t="shared" si="6"/>
        <v>0</v>
      </c>
      <c r="F262" s="160"/>
      <c r="G262" s="161"/>
      <c r="H262" s="159"/>
      <c r="I262" s="159"/>
      <c r="J262" s="159"/>
      <c r="K262" s="159"/>
      <c r="L262" s="21"/>
      <c r="M262" s="102">
        <v>4</v>
      </c>
      <c r="N262" s="245" t="s">
        <v>362</v>
      </c>
      <c r="O262" s="246"/>
      <c r="P262" s="246"/>
      <c r="Q262" s="102">
        <v>20</v>
      </c>
      <c r="R262" s="248" t="s">
        <v>383</v>
      </c>
      <c r="S262" s="249"/>
      <c r="T262" s="250"/>
      <c r="U262" s="132"/>
    </row>
    <row r="263" spans="1:21" ht="24.75" customHeight="1">
      <c r="A263" s="265" t="s">
        <v>127</v>
      </c>
      <c r="B263" s="266"/>
      <c r="C263" s="158"/>
      <c r="D263" s="158"/>
      <c r="E263" s="108">
        <f t="shared" si="6"/>
        <v>0</v>
      </c>
      <c r="F263" s="160"/>
      <c r="G263" s="161"/>
      <c r="H263" s="159"/>
      <c r="I263" s="159"/>
      <c r="J263" s="159"/>
      <c r="K263" s="159"/>
      <c r="L263" s="21"/>
      <c r="M263" s="102">
        <v>5</v>
      </c>
      <c r="N263" s="245" t="s">
        <v>363</v>
      </c>
      <c r="O263" s="246"/>
      <c r="P263" s="246"/>
      <c r="Q263" s="109">
        <v>21</v>
      </c>
      <c r="R263" s="248" t="s">
        <v>380</v>
      </c>
      <c r="S263" s="249"/>
      <c r="T263" s="250"/>
      <c r="U263" s="132"/>
    </row>
    <row r="264" spans="1:21" ht="24.75" customHeight="1">
      <c r="A264" s="270" t="s">
        <v>658</v>
      </c>
      <c r="B264" s="271"/>
      <c r="C264" s="158"/>
      <c r="D264" s="158"/>
      <c r="E264" s="108">
        <f t="shared" si="6"/>
        <v>0</v>
      </c>
      <c r="F264" s="160"/>
      <c r="G264" s="161"/>
      <c r="H264" s="159"/>
      <c r="I264" s="159"/>
      <c r="J264" s="159"/>
      <c r="K264" s="159"/>
      <c r="L264" s="21"/>
      <c r="M264" s="102">
        <v>6</v>
      </c>
      <c r="N264" s="245" t="s">
        <v>364</v>
      </c>
      <c r="O264" s="246"/>
      <c r="P264" s="246"/>
      <c r="Q264" s="102">
        <v>22</v>
      </c>
      <c r="R264" s="248" t="s">
        <v>379</v>
      </c>
      <c r="S264" s="249"/>
      <c r="T264" s="250"/>
      <c r="U264" s="132"/>
    </row>
    <row r="265" spans="1:21" ht="24.75" customHeight="1">
      <c r="A265" s="270" t="s">
        <v>659</v>
      </c>
      <c r="B265" s="271"/>
      <c r="C265" s="158"/>
      <c r="D265" s="158"/>
      <c r="E265" s="108">
        <f t="shared" si="6"/>
        <v>0</v>
      </c>
      <c r="F265" s="160"/>
      <c r="G265" s="161"/>
      <c r="H265" s="159"/>
      <c r="I265" s="159"/>
      <c r="J265" s="159"/>
      <c r="K265" s="159"/>
      <c r="L265" s="21"/>
      <c r="M265" s="102">
        <v>7</v>
      </c>
      <c r="N265" s="245" t="s">
        <v>365</v>
      </c>
      <c r="O265" s="246"/>
      <c r="P265" s="246"/>
      <c r="Q265" s="102">
        <v>23</v>
      </c>
      <c r="R265" s="248" t="s">
        <v>378</v>
      </c>
      <c r="S265" s="249"/>
      <c r="T265" s="250"/>
      <c r="U265" s="132"/>
    </row>
    <row r="266" spans="1:21" ht="29.4" customHeight="1">
      <c r="A266" s="272" t="s">
        <v>128</v>
      </c>
      <c r="B266" s="273"/>
      <c r="C266" s="158"/>
      <c r="D266" s="158"/>
      <c r="E266" s="108">
        <f t="shared" si="6"/>
        <v>0</v>
      </c>
      <c r="F266" s="160"/>
      <c r="G266" s="161"/>
      <c r="H266" s="159"/>
      <c r="I266" s="159"/>
      <c r="J266" s="159"/>
      <c r="K266" s="159"/>
      <c r="L266" s="21"/>
      <c r="M266" s="102">
        <v>8</v>
      </c>
      <c r="N266" s="245" t="s">
        <v>366</v>
      </c>
      <c r="O266" s="246"/>
      <c r="P266" s="246"/>
      <c r="Q266" s="109">
        <v>24</v>
      </c>
      <c r="R266" s="248" t="s">
        <v>377</v>
      </c>
      <c r="S266" s="249"/>
      <c r="T266" s="250"/>
      <c r="U266" s="132"/>
    </row>
    <row r="267" spans="1:21" ht="32.4" customHeight="1">
      <c r="A267" s="268" t="s">
        <v>734</v>
      </c>
      <c r="B267" s="269"/>
      <c r="C267" s="158"/>
      <c r="D267" s="158"/>
      <c r="E267" s="108">
        <f t="shared" si="6"/>
        <v>0</v>
      </c>
      <c r="F267" s="160"/>
      <c r="G267" s="161"/>
      <c r="H267" s="159"/>
      <c r="I267" s="159"/>
      <c r="J267" s="159"/>
      <c r="K267" s="159"/>
      <c r="L267" s="21"/>
      <c r="M267" s="102">
        <v>9</v>
      </c>
      <c r="N267" s="245" t="s">
        <v>367</v>
      </c>
      <c r="O267" s="246"/>
      <c r="P267" s="246"/>
      <c r="Q267" s="102">
        <v>25</v>
      </c>
      <c r="R267" s="248" t="s">
        <v>376</v>
      </c>
      <c r="S267" s="249"/>
      <c r="T267" s="250"/>
      <c r="U267" s="132"/>
    </row>
    <row r="268" spans="1:21" ht="24.75" customHeight="1">
      <c r="A268" s="265" t="s">
        <v>129</v>
      </c>
      <c r="B268" s="266"/>
      <c r="C268" s="158"/>
      <c r="D268" s="158"/>
      <c r="E268" s="108">
        <f t="shared" si="6"/>
        <v>0</v>
      </c>
      <c r="F268" s="160"/>
      <c r="G268" s="161"/>
      <c r="H268" s="159"/>
      <c r="I268" s="159"/>
      <c r="J268" s="159"/>
      <c r="K268" s="159"/>
      <c r="L268" s="21"/>
      <c r="M268" s="102">
        <v>10</v>
      </c>
      <c r="N268" s="245" t="s">
        <v>368</v>
      </c>
      <c r="O268" s="246"/>
      <c r="P268" s="246"/>
      <c r="Q268" s="102">
        <v>26</v>
      </c>
      <c r="R268" s="248" t="s">
        <v>375</v>
      </c>
      <c r="S268" s="249"/>
      <c r="T268" s="250"/>
      <c r="U268" s="132"/>
    </row>
    <row r="269" spans="1:21" ht="24.75" customHeight="1">
      <c r="A269" s="270" t="s">
        <v>660</v>
      </c>
      <c r="B269" s="271"/>
      <c r="C269" s="158"/>
      <c r="D269" s="158"/>
      <c r="E269" s="108">
        <f t="shared" si="6"/>
        <v>0</v>
      </c>
      <c r="F269" s="160"/>
      <c r="G269" s="161"/>
      <c r="H269" s="159"/>
      <c r="I269" s="159"/>
      <c r="J269" s="159"/>
      <c r="K269" s="159"/>
      <c r="L269" s="21"/>
      <c r="M269" s="102">
        <v>11</v>
      </c>
      <c r="N269" s="245" t="s">
        <v>245</v>
      </c>
      <c r="O269" s="246"/>
      <c r="P269" s="246"/>
      <c r="Q269" s="109">
        <v>27</v>
      </c>
      <c r="R269" s="248" t="s">
        <v>374</v>
      </c>
      <c r="S269" s="249"/>
      <c r="T269" s="250"/>
      <c r="U269" s="132"/>
    </row>
    <row r="270" spans="1:21" ht="24.75" customHeight="1">
      <c r="A270" s="265" t="s">
        <v>130</v>
      </c>
      <c r="B270" s="266"/>
      <c r="C270" s="158"/>
      <c r="D270" s="158"/>
      <c r="E270" s="108">
        <f t="shared" si="6"/>
        <v>0</v>
      </c>
      <c r="F270" s="160"/>
      <c r="G270" s="161"/>
      <c r="H270" s="159"/>
      <c r="I270" s="159"/>
      <c r="J270" s="159"/>
      <c r="K270" s="159"/>
      <c r="L270" s="21"/>
      <c r="M270" s="102">
        <v>12</v>
      </c>
      <c r="N270" s="245" t="s">
        <v>369</v>
      </c>
      <c r="O270" s="246"/>
      <c r="P270" s="246"/>
      <c r="Q270" s="102">
        <v>28</v>
      </c>
      <c r="R270" s="248" t="s">
        <v>373</v>
      </c>
      <c r="S270" s="249"/>
      <c r="T270" s="250"/>
      <c r="U270" s="132"/>
    </row>
    <row r="271" spans="1:21" ht="24.75" customHeight="1">
      <c r="A271" s="265" t="s">
        <v>131</v>
      </c>
      <c r="B271" s="266"/>
      <c r="C271" s="158"/>
      <c r="D271" s="158"/>
      <c r="E271" s="108">
        <f t="shared" si="6"/>
        <v>0</v>
      </c>
      <c r="F271" s="160"/>
      <c r="G271" s="161"/>
      <c r="H271" s="159"/>
      <c r="I271" s="159"/>
      <c r="J271" s="159"/>
      <c r="K271" s="159"/>
      <c r="L271" s="21"/>
      <c r="M271" s="102">
        <v>13</v>
      </c>
      <c r="N271" s="245" t="s">
        <v>388</v>
      </c>
      <c r="O271" s="246"/>
      <c r="P271" s="246"/>
      <c r="Q271" s="102">
        <v>29</v>
      </c>
      <c r="R271" s="248" t="s">
        <v>372</v>
      </c>
      <c r="S271" s="249"/>
      <c r="T271" s="250"/>
      <c r="U271" s="132"/>
    </row>
    <row r="272" spans="1:21" ht="24.75" customHeight="1">
      <c r="A272" s="265" t="s">
        <v>132</v>
      </c>
      <c r="B272" s="266"/>
      <c r="C272" s="158"/>
      <c r="D272" s="158"/>
      <c r="E272" s="108">
        <f t="shared" si="6"/>
        <v>0</v>
      </c>
      <c r="F272" s="160"/>
      <c r="G272" s="161"/>
      <c r="H272" s="159"/>
      <c r="I272" s="159"/>
      <c r="J272" s="159"/>
      <c r="K272" s="159"/>
      <c r="L272" s="21"/>
      <c r="M272" s="102">
        <v>14</v>
      </c>
      <c r="N272" s="245" t="s">
        <v>389</v>
      </c>
      <c r="O272" s="246"/>
      <c r="P272" s="246"/>
      <c r="Q272" s="109">
        <v>30</v>
      </c>
      <c r="R272" s="248" t="s">
        <v>371</v>
      </c>
      <c r="S272" s="249"/>
      <c r="T272" s="250"/>
      <c r="U272" s="132"/>
    </row>
    <row r="273" spans="1:21" ht="24.75" customHeight="1">
      <c r="A273" s="251" t="s">
        <v>731</v>
      </c>
      <c r="B273" s="252"/>
      <c r="C273" s="154" t="str">
        <f>IF(COUNTBLANK(C260:C272),"空欄あり",COUNT(C260:C272)-COUNTIF(C260:C272,0))</f>
        <v>空欄あり</v>
      </c>
      <c r="D273" s="154" t="str">
        <f>IF(COUNTBLANK(D260:D272),"空欄あり",COUNT(D260:D272)-COUNTIF(D260:D272,0))</f>
        <v>空欄あり</v>
      </c>
      <c r="E273" s="157"/>
      <c r="F273" s="21"/>
      <c r="G273" s="21"/>
      <c r="H273" s="21"/>
      <c r="I273" s="21"/>
      <c r="J273" s="21"/>
      <c r="K273" s="21"/>
      <c r="L273" s="21"/>
      <c r="M273" s="102">
        <v>15</v>
      </c>
      <c r="N273" s="245" t="s">
        <v>390</v>
      </c>
      <c r="O273" s="246"/>
      <c r="P273" s="247"/>
      <c r="Q273" s="102">
        <v>31</v>
      </c>
      <c r="R273" s="248" t="s">
        <v>370</v>
      </c>
      <c r="S273" s="249"/>
      <c r="T273" s="250"/>
      <c r="U273" s="132"/>
    </row>
    <row r="274" spans="1:21" ht="24.75" customHeight="1">
      <c r="A274" s="251" t="s">
        <v>732</v>
      </c>
      <c r="B274" s="252"/>
      <c r="C274" s="154" t="str">
        <f>IF(C273="空欄あり","-",IF(D257="","-",IF(I257="","-",IF(G274=0,"-",IF(C273=10,SUM(C260:C272)*1.3,IF(C273=11,SUM(C260:C272)*1.182,IF(C273=12,SUM(C260:C272)*1.084,IF(C273=13,SUM(C260:C272)*1,"-"))))))))</f>
        <v>-</v>
      </c>
      <c r="D274" s="154" t="str">
        <f>IF(D273="空欄あり","-",IF(D257="","-",IF(I257="","-",IF(G274=0,"-",IF(D273=10,SUM(D260:D272)*1.3,IF(D273=11,SUM(D260:D272)*1.182,IF(D273=12,SUM(D260:D272)*1.084,IF(D273=13,SUM(D260:D272)*1,"-"))))))))</f>
        <v>-</v>
      </c>
      <c r="E274" s="156" t="str">
        <f>IF(C274="-","-",IF(D274="-","-",D274-C274))</f>
        <v>-</v>
      </c>
      <c r="F274" s="21"/>
      <c r="G274" s="155">
        <f>IF(A267=選択肢!$A$13,1,IF(A267=選択肢!$A$14,1,0))</f>
        <v>0</v>
      </c>
      <c r="H274" s="21"/>
      <c r="I274" s="21"/>
      <c r="J274" s="21"/>
      <c r="K274" s="21"/>
      <c r="L274" s="21"/>
      <c r="M274" s="102">
        <v>16</v>
      </c>
      <c r="N274" s="245" t="s">
        <v>391</v>
      </c>
      <c r="O274" s="246"/>
      <c r="P274" s="247"/>
      <c r="Q274" s="21"/>
      <c r="R274" s="21"/>
      <c r="S274" s="21"/>
      <c r="T274" s="21"/>
      <c r="U274" s="132"/>
    </row>
    <row r="275" spans="1:21" ht="18.600000000000001" thickBot="1">
      <c r="A275" s="143"/>
      <c r="B275" s="142"/>
      <c r="C275" s="142"/>
      <c r="D275" s="142"/>
      <c r="E275" s="142"/>
      <c r="F275" s="135"/>
      <c r="G275" s="135"/>
      <c r="H275" s="135"/>
      <c r="I275" s="135"/>
      <c r="J275" s="135"/>
      <c r="K275" s="135"/>
      <c r="L275" s="135"/>
      <c r="M275" s="135"/>
      <c r="N275" s="135"/>
      <c r="O275" s="135"/>
      <c r="P275" s="135"/>
      <c r="Q275" s="135"/>
      <c r="R275" s="135"/>
      <c r="S275" s="135"/>
      <c r="T275" s="135"/>
      <c r="U275" s="136"/>
    </row>
    <row r="276" spans="1:21" ht="18.600000000000001" thickBot="1"/>
    <row r="277" spans="1:21">
      <c r="A277" s="137">
        <v>8</v>
      </c>
      <c r="B277" s="129"/>
      <c r="C277" s="129"/>
      <c r="D277" s="129"/>
      <c r="E277" s="129"/>
      <c r="F277" s="129"/>
      <c r="G277" s="129"/>
      <c r="H277" s="129"/>
      <c r="I277" s="129"/>
      <c r="J277" s="129"/>
      <c r="K277" s="129"/>
      <c r="L277" s="129"/>
      <c r="M277" s="129"/>
      <c r="N277" s="129"/>
      <c r="O277" s="129"/>
      <c r="P277" s="129"/>
      <c r="Q277" s="129"/>
      <c r="R277" s="129"/>
      <c r="S277" s="129"/>
      <c r="T277" s="129"/>
      <c r="U277" s="130"/>
    </row>
    <row r="278" spans="1:21" ht="23.25" customHeight="1">
      <c r="A278" s="131"/>
      <c r="B278" s="21"/>
      <c r="C278" s="21"/>
      <c r="D278" s="21"/>
      <c r="E278" s="21"/>
      <c r="F278" s="276" t="s">
        <v>139</v>
      </c>
      <c r="G278" s="276"/>
      <c r="H278" s="181"/>
      <c r="I278" s="181"/>
      <c r="J278" s="181"/>
      <c r="K278" s="181"/>
      <c r="L278" s="21"/>
      <c r="M278" s="21"/>
      <c r="N278" s="21"/>
      <c r="O278" s="21"/>
      <c r="P278" s="21"/>
      <c r="Q278" s="21"/>
      <c r="R278" s="21"/>
      <c r="S278" s="21"/>
      <c r="T278" s="21"/>
      <c r="U278" s="132"/>
    </row>
    <row r="279" spans="1:21">
      <c r="A279" s="131" t="s">
        <v>636</v>
      </c>
      <c r="B279" s="21"/>
      <c r="C279" s="21"/>
      <c r="D279" s="21"/>
      <c r="E279" s="21"/>
      <c r="F279" s="21"/>
      <c r="G279" s="21"/>
      <c r="H279" s="21"/>
      <c r="I279" s="21"/>
      <c r="J279" s="21"/>
      <c r="K279" s="21"/>
      <c r="L279" s="21"/>
      <c r="M279" s="21"/>
      <c r="N279" s="21"/>
      <c r="O279" s="21"/>
      <c r="P279" s="21"/>
      <c r="Q279" s="21"/>
      <c r="R279" s="21"/>
      <c r="S279" s="21"/>
      <c r="T279" s="21"/>
      <c r="U279" s="132"/>
    </row>
    <row r="280" spans="1:21">
      <c r="A280" s="258" t="s">
        <v>123</v>
      </c>
      <c r="B280" s="192"/>
      <c r="C280" s="208"/>
      <c r="D280" s="209"/>
      <c r="E280" s="210"/>
      <c r="F280" s="103"/>
      <c r="G280" s="103"/>
      <c r="H280" s="103"/>
      <c r="I280" s="103"/>
      <c r="J280" s="21"/>
      <c r="K280" s="21"/>
      <c r="L280" s="21"/>
      <c r="M280" s="21"/>
      <c r="N280" s="21"/>
      <c r="O280" s="21"/>
      <c r="P280" s="21"/>
      <c r="Q280" s="21"/>
      <c r="R280" s="21"/>
      <c r="S280" s="21"/>
      <c r="T280" s="21"/>
      <c r="U280" s="132"/>
    </row>
    <row r="281" spans="1:21">
      <c r="A281" s="258" t="s">
        <v>43</v>
      </c>
      <c r="B281" s="192"/>
      <c r="C281" s="208"/>
      <c r="D281" s="209"/>
      <c r="E281" s="210"/>
      <c r="F281" s="103"/>
      <c r="G281" s="103"/>
      <c r="H281" s="103"/>
      <c r="I281" s="103"/>
      <c r="J281" s="21"/>
      <c r="K281" s="21"/>
      <c r="L281" s="21"/>
      <c r="M281" s="21"/>
      <c r="N281" s="21"/>
      <c r="O281" s="21"/>
      <c r="P281" s="21"/>
      <c r="Q281" s="21"/>
      <c r="R281" s="21"/>
      <c r="S281" s="21"/>
      <c r="T281" s="21"/>
      <c r="U281" s="132"/>
    </row>
    <row r="282" spans="1:21">
      <c r="A282" s="258" t="s">
        <v>44</v>
      </c>
      <c r="B282" s="192"/>
      <c r="C282" s="208"/>
      <c r="D282" s="209"/>
      <c r="E282" s="210"/>
      <c r="F282" s="67"/>
      <c r="G282" s="67"/>
      <c r="H282" s="67"/>
      <c r="I282" s="67"/>
      <c r="J282" s="67"/>
      <c r="K282" s="67"/>
      <c r="L282" s="67"/>
      <c r="M282" s="21"/>
      <c r="N282" s="21"/>
      <c r="O282" s="21"/>
      <c r="P282" s="21"/>
      <c r="Q282" s="21"/>
      <c r="R282" s="21"/>
      <c r="S282" s="21"/>
      <c r="T282" s="21"/>
      <c r="U282" s="132"/>
    </row>
    <row r="283" spans="1:21">
      <c r="A283" s="258" t="s">
        <v>45</v>
      </c>
      <c r="B283" s="192"/>
      <c r="C283" s="243"/>
      <c r="D283" s="244"/>
      <c r="E283" s="244"/>
      <c r="F283" s="243"/>
      <c r="G283" s="244"/>
      <c r="H283" s="244"/>
      <c r="I283" s="211"/>
      <c r="J283" s="211"/>
      <c r="K283" s="211"/>
      <c r="L283" s="67"/>
      <c r="M283" s="21"/>
      <c r="N283" s="21"/>
      <c r="O283" s="21"/>
      <c r="P283" s="21"/>
      <c r="Q283" s="21"/>
      <c r="R283" s="21"/>
      <c r="S283" s="21"/>
      <c r="T283" s="21"/>
      <c r="U283" s="132"/>
    </row>
    <row r="284" spans="1:21">
      <c r="A284" s="275" t="s">
        <v>46</v>
      </c>
      <c r="B284" s="223"/>
      <c r="C284" s="243"/>
      <c r="D284" s="244"/>
      <c r="E284" s="253"/>
      <c r="F284" s="67"/>
      <c r="G284" s="67"/>
      <c r="H284" s="67"/>
      <c r="I284" s="67"/>
      <c r="J284" s="67"/>
      <c r="K284" s="67"/>
      <c r="L284" s="67"/>
      <c r="M284" s="21"/>
      <c r="N284" s="21"/>
      <c r="O284" s="21"/>
      <c r="P284" s="21"/>
      <c r="Q284" s="21"/>
      <c r="R284" s="21"/>
      <c r="S284" s="21"/>
      <c r="T284" s="21"/>
      <c r="U284" s="132"/>
    </row>
    <row r="285" spans="1:21">
      <c r="A285" s="258" t="s">
        <v>47</v>
      </c>
      <c r="B285" s="192"/>
      <c r="C285" s="208"/>
      <c r="D285" s="209"/>
      <c r="E285" s="210"/>
      <c r="F285" s="103"/>
      <c r="G285" s="103"/>
      <c r="H285" s="103"/>
      <c r="I285" s="103"/>
      <c r="J285" s="103"/>
      <c r="K285" s="103"/>
      <c r="L285" s="103"/>
      <c r="M285" s="21"/>
      <c r="N285" s="21"/>
      <c r="O285" s="21"/>
      <c r="P285" s="21"/>
      <c r="Q285" s="21"/>
      <c r="R285" s="21"/>
      <c r="S285" s="21"/>
      <c r="T285" s="21"/>
      <c r="U285" s="132"/>
    </row>
    <row r="286" spans="1:21" ht="12.75" customHeight="1">
      <c r="A286" s="133"/>
      <c r="B286" s="103"/>
      <c r="C286" s="103"/>
      <c r="D286" s="103"/>
      <c r="E286" s="103"/>
      <c r="F286" s="103"/>
      <c r="G286" s="103"/>
      <c r="H286" s="103"/>
      <c r="I286" s="103"/>
      <c r="J286" s="103"/>
      <c r="K286" s="103"/>
      <c r="L286" s="103"/>
      <c r="M286" s="21"/>
      <c r="N286" s="21"/>
      <c r="O286" s="21"/>
      <c r="P286" s="21"/>
      <c r="Q286" s="21"/>
      <c r="R286" s="21"/>
      <c r="S286" s="21"/>
      <c r="T286" s="21"/>
      <c r="U286" s="132"/>
    </row>
    <row r="287" spans="1:21" ht="23.25" customHeight="1">
      <c r="A287" s="134" t="s">
        <v>186</v>
      </c>
      <c r="B287" s="104"/>
      <c r="C287" s="104"/>
      <c r="D287" s="104"/>
      <c r="E287" s="104"/>
      <c r="F287" s="104"/>
      <c r="G287" s="104"/>
      <c r="H287" s="104"/>
      <c r="I287" s="104"/>
      <c r="J287" s="104"/>
      <c r="K287" s="104"/>
      <c r="L287" s="21"/>
      <c r="M287" s="21"/>
      <c r="N287" s="21"/>
      <c r="O287" s="21"/>
      <c r="P287" s="21"/>
      <c r="Q287" s="21"/>
      <c r="R287" s="21"/>
      <c r="S287" s="21"/>
      <c r="T287" s="21"/>
      <c r="U287" s="132"/>
    </row>
    <row r="288" spans="1:21">
      <c r="A288" s="258"/>
      <c r="B288" s="192"/>
      <c r="C288" s="190" t="s">
        <v>63</v>
      </c>
      <c r="D288" s="191"/>
      <c r="E288" s="192"/>
      <c r="F288" s="216" t="s">
        <v>138</v>
      </c>
      <c r="G288" s="216"/>
      <c r="H288" s="216"/>
      <c r="I288" s="216"/>
      <c r="J288" s="216"/>
      <c r="K288" s="216"/>
      <c r="L288" s="103"/>
      <c r="M288" s="21"/>
      <c r="N288" s="21"/>
      <c r="O288" s="21"/>
      <c r="P288" s="21"/>
      <c r="Q288" s="21"/>
      <c r="R288" s="21"/>
      <c r="S288" s="21"/>
      <c r="T288" s="21"/>
      <c r="U288" s="132"/>
    </row>
    <row r="289" spans="1:21">
      <c r="A289" s="262" t="s">
        <v>637</v>
      </c>
      <c r="B289" s="263"/>
      <c r="C289" s="243"/>
      <c r="D289" s="244"/>
      <c r="E289" s="253"/>
      <c r="F289" s="243"/>
      <c r="G289" s="253"/>
      <c r="H289" s="243"/>
      <c r="I289" s="253"/>
      <c r="J289" s="243"/>
      <c r="K289" s="253"/>
      <c r="L289" s="67"/>
      <c r="M289" s="21"/>
      <c r="N289" s="21"/>
      <c r="O289" s="21"/>
      <c r="P289" s="21"/>
      <c r="Q289" s="21"/>
      <c r="R289" s="21"/>
      <c r="S289" s="21"/>
      <c r="T289" s="21"/>
      <c r="U289" s="132"/>
    </row>
    <row r="290" spans="1:21">
      <c r="A290" s="264" t="s">
        <v>638</v>
      </c>
      <c r="B290" s="204"/>
      <c r="C290" s="243"/>
      <c r="D290" s="244"/>
      <c r="E290" s="253"/>
      <c r="F290" s="243"/>
      <c r="G290" s="253"/>
      <c r="H290" s="243"/>
      <c r="I290" s="253"/>
      <c r="J290" s="243"/>
      <c r="K290" s="253"/>
      <c r="L290" s="103"/>
      <c r="M290" s="21"/>
      <c r="N290" s="21"/>
      <c r="O290" s="21"/>
      <c r="P290" s="21"/>
      <c r="Q290" s="21"/>
      <c r="R290" s="21"/>
      <c r="S290" s="21"/>
      <c r="T290" s="21"/>
      <c r="U290" s="132"/>
    </row>
    <row r="291" spans="1:21">
      <c r="A291" s="277" t="s">
        <v>48</v>
      </c>
      <c r="B291" s="278"/>
      <c r="C291" s="181"/>
      <c r="D291" s="181"/>
      <c r="E291" s="105" t="s">
        <v>133</v>
      </c>
      <c r="F291" s="67"/>
      <c r="G291" s="67"/>
      <c r="H291" s="67"/>
      <c r="I291" s="67"/>
      <c r="J291" s="67"/>
      <c r="K291" s="103"/>
      <c r="L291" s="103"/>
      <c r="M291" s="21"/>
      <c r="N291" s="21"/>
      <c r="O291" s="21"/>
      <c r="P291" s="21"/>
      <c r="Q291" s="21"/>
      <c r="R291" s="21"/>
      <c r="S291" s="21"/>
      <c r="T291" s="21"/>
      <c r="U291" s="132"/>
    </row>
    <row r="292" spans="1:21">
      <c r="A292" s="133"/>
      <c r="B292" s="103"/>
      <c r="C292" s="103"/>
      <c r="D292" s="103"/>
      <c r="E292" s="103"/>
      <c r="F292" s="67"/>
      <c r="G292" s="67"/>
      <c r="H292" s="67"/>
      <c r="I292" s="67"/>
      <c r="J292" s="67"/>
      <c r="K292" s="103"/>
      <c r="L292" s="103"/>
      <c r="M292" s="21"/>
      <c r="N292" s="21"/>
      <c r="O292" s="21"/>
      <c r="P292" s="21"/>
      <c r="Q292" s="21"/>
      <c r="R292" s="21"/>
      <c r="S292" s="21"/>
      <c r="T292" s="21"/>
      <c r="U292" s="132"/>
    </row>
    <row r="293" spans="1:21" ht="23.25" customHeight="1">
      <c r="A293" s="134" t="s">
        <v>187</v>
      </c>
      <c r="B293" s="104"/>
      <c r="C293" s="104"/>
      <c r="D293" s="104"/>
      <c r="E293" s="104"/>
      <c r="F293" s="104"/>
      <c r="G293" s="104"/>
      <c r="H293" s="104"/>
      <c r="I293" s="104"/>
      <c r="J293" s="104"/>
      <c r="K293" s="104"/>
      <c r="L293" s="21"/>
      <c r="M293" s="21"/>
      <c r="N293" s="21"/>
      <c r="O293" s="21"/>
      <c r="P293" s="21"/>
      <c r="Q293" s="21"/>
      <c r="R293" s="21"/>
      <c r="S293" s="21"/>
      <c r="T293" s="21"/>
      <c r="U293" s="132"/>
    </row>
    <row r="294" spans="1:21" ht="34.5" customHeight="1">
      <c r="A294" s="254" t="s">
        <v>743</v>
      </c>
      <c r="B294" s="255"/>
      <c r="C294" s="255"/>
      <c r="D294" s="255"/>
      <c r="E294" s="255"/>
      <c r="F294" s="255"/>
      <c r="G294" s="255"/>
      <c r="H294" s="255"/>
      <c r="I294" s="255"/>
      <c r="J294" s="255"/>
      <c r="K294" s="255"/>
      <c r="L294" s="255"/>
      <c r="M294" s="255"/>
      <c r="N294" s="255"/>
      <c r="O294" s="255"/>
      <c r="P294" s="255"/>
      <c r="Q294" s="255"/>
      <c r="R294" s="255"/>
      <c r="S294" s="255"/>
      <c r="T294" s="255"/>
      <c r="U294" s="132"/>
    </row>
    <row r="295" spans="1:21" ht="102.45" customHeight="1">
      <c r="A295" s="254"/>
      <c r="B295" s="255"/>
      <c r="C295" s="255"/>
      <c r="D295" s="255"/>
      <c r="E295" s="255"/>
      <c r="F295" s="255"/>
      <c r="G295" s="255"/>
      <c r="H295" s="255"/>
      <c r="I295" s="255"/>
      <c r="J295" s="255"/>
      <c r="K295" s="255"/>
      <c r="L295" s="255"/>
      <c r="M295" s="255"/>
      <c r="N295" s="255"/>
      <c r="O295" s="255"/>
      <c r="P295" s="255"/>
      <c r="Q295" s="255"/>
      <c r="R295" s="255"/>
      <c r="S295" s="255"/>
      <c r="T295" s="255"/>
      <c r="U295" s="132"/>
    </row>
    <row r="296" spans="1:21">
      <c r="A296" s="258" t="s">
        <v>179</v>
      </c>
      <c r="B296" s="191"/>
      <c r="C296" s="191"/>
      <c r="D296" s="256"/>
      <c r="E296" s="257"/>
      <c r="F296" s="259" t="s">
        <v>180</v>
      </c>
      <c r="G296" s="260"/>
      <c r="H296" s="260"/>
      <c r="I296" s="256"/>
      <c r="J296" s="257"/>
      <c r="K296" s="21"/>
      <c r="L296" s="21"/>
      <c r="M296" s="261" t="s">
        <v>395</v>
      </c>
      <c r="N296" s="261"/>
      <c r="O296" s="261"/>
      <c r="P296" s="261"/>
      <c r="Q296" s="261"/>
      <c r="R296" s="261"/>
      <c r="S296" s="261"/>
      <c r="T296" s="261"/>
      <c r="U296" s="132"/>
    </row>
    <row r="297" spans="1:21" ht="18.600000000000001" thickBot="1">
      <c r="A297" s="267" t="s">
        <v>393</v>
      </c>
      <c r="B297" s="216"/>
      <c r="C297" s="221" t="s">
        <v>135</v>
      </c>
      <c r="D297" s="222"/>
      <c r="E297" s="223"/>
      <c r="F297" s="274" t="s">
        <v>394</v>
      </c>
      <c r="G297" s="216"/>
      <c r="H297" s="216"/>
      <c r="I297" s="216"/>
      <c r="J297" s="216"/>
      <c r="K297" s="216"/>
      <c r="L297" s="21"/>
      <c r="M297" s="106" t="s">
        <v>24</v>
      </c>
      <c r="N297" s="190" t="s">
        <v>359</v>
      </c>
      <c r="O297" s="191"/>
      <c r="P297" s="191"/>
      <c r="Q297" s="106" t="s">
        <v>24</v>
      </c>
      <c r="R297" s="190" t="s">
        <v>359</v>
      </c>
      <c r="S297" s="191"/>
      <c r="T297" s="192"/>
      <c r="U297" s="132"/>
    </row>
    <row r="298" spans="1:21" ht="18.75" customHeight="1" thickTop="1">
      <c r="A298" s="267"/>
      <c r="B298" s="216"/>
      <c r="C298" s="26" t="s">
        <v>134</v>
      </c>
      <c r="D298" s="26" t="s">
        <v>50</v>
      </c>
      <c r="E298" s="39" t="s">
        <v>51</v>
      </c>
      <c r="F298" s="107" t="s">
        <v>52</v>
      </c>
      <c r="G298" s="70" t="s">
        <v>53</v>
      </c>
      <c r="H298" s="46" t="s">
        <v>54</v>
      </c>
      <c r="I298" s="46" t="s">
        <v>55</v>
      </c>
      <c r="J298" s="46" t="s">
        <v>56</v>
      </c>
      <c r="K298" s="46" t="s">
        <v>57</v>
      </c>
      <c r="L298" s="21"/>
      <c r="M298" s="102">
        <v>1</v>
      </c>
      <c r="N298" s="245" t="s">
        <v>386</v>
      </c>
      <c r="O298" s="246"/>
      <c r="P298" s="246"/>
      <c r="Q298" s="102">
        <v>17</v>
      </c>
      <c r="R298" s="248" t="s">
        <v>241</v>
      </c>
      <c r="S298" s="249"/>
      <c r="T298" s="250"/>
      <c r="U298" s="132"/>
    </row>
    <row r="299" spans="1:21" ht="24.75" customHeight="1">
      <c r="A299" s="265" t="s">
        <v>124</v>
      </c>
      <c r="B299" s="266"/>
      <c r="C299" s="158"/>
      <c r="D299" s="158"/>
      <c r="E299" s="108">
        <f t="shared" ref="E299:E311" si="7">D299-C299</f>
        <v>0</v>
      </c>
      <c r="F299" s="160"/>
      <c r="G299" s="161"/>
      <c r="H299" s="159"/>
      <c r="I299" s="159"/>
      <c r="J299" s="159"/>
      <c r="K299" s="159"/>
      <c r="L299" s="21"/>
      <c r="M299" s="102">
        <v>2</v>
      </c>
      <c r="N299" s="245" t="s">
        <v>360</v>
      </c>
      <c r="O299" s="246"/>
      <c r="P299" s="246"/>
      <c r="Q299" s="109">
        <v>18</v>
      </c>
      <c r="R299" s="248" t="s">
        <v>385</v>
      </c>
      <c r="S299" s="249"/>
      <c r="T299" s="250"/>
      <c r="U299" s="132"/>
    </row>
    <row r="300" spans="1:21" ht="24.75" customHeight="1">
      <c r="A300" s="265" t="s">
        <v>125</v>
      </c>
      <c r="B300" s="266"/>
      <c r="C300" s="158"/>
      <c r="D300" s="158"/>
      <c r="E300" s="108">
        <f t="shared" si="7"/>
        <v>0</v>
      </c>
      <c r="F300" s="160"/>
      <c r="G300" s="161"/>
      <c r="H300" s="159"/>
      <c r="I300" s="159"/>
      <c r="J300" s="159"/>
      <c r="K300" s="159"/>
      <c r="L300" s="21"/>
      <c r="M300" s="102">
        <v>3</v>
      </c>
      <c r="N300" s="245" t="s">
        <v>387</v>
      </c>
      <c r="O300" s="246"/>
      <c r="P300" s="246"/>
      <c r="Q300" s="102">
        <v>19</v>
      </c>
      <c r="R300" s="248" t="s">
        <v>384</v>
      </c>
      <c r="S300" s="249"/>
      <c r="T300" s="250"/>
      <c r="U300" s="132"/>
    </row>
    <row r="301" spans="1:21" ht="27" customHeight="1">
      <c r="A301" s="265" t="s">
        <v>126</v>
      </c>
      <c r="B301" s="266"/>
      <c r="C301" s="158"/>
      <c r="D301" s="158"/>
      <c r="E301" s="108">
        <f t="shared" si="7"/>
        <v>0</v>
      </c>
      <c r="F301" s="160"/>
      <c r="G301" s="161"/>
      <c r="H301" s="159"/>
      <c r="I301" s="159"/>
      <c r="J301" s="159"/>
      <c r="K301" s="159"/>
      <c r="L301" s="21"/>
      <c r="M301" s="102">
        <v>4</v>
      </c>
      <c r="N301" s="245" t="s">
        <v>362</v>
      </c>
      <c r="O301" s="246"/>
      <c r="P301" s="246"/>
      <c r="Q301" s="102">
        <v>20</v>
      </c>
      <c r="R301" s="248" t="s">
        <v>383</v>
      </c>
      <c r="S301" s="249"/>
      <c r="T301" s="250"/>
      <c r="U301" s="132"/>
    </row>
    <row r="302" spans="1:21" ht="24.75" customHeight="1">
      <c r="A302" s="265" t="s">
        <v>127</v>
      </c>
      <c r="B302" s="266"/>
      <c r="C302" s="158"/>
      <c r="D302" s="158"/>
      <c r="E302" s="108">
        <f t="shared" si="7"/>
        <v>0</v>
      </c>
      <c r="F302" s="160"/>
      <c r="G302" s="161"/>
      <c r="H302" s="159"/>
      <c r="I302" s="159"/>
      <c r="J302" s="159"/>
      <c r="K302" s="159"/>
      <c r="L302" s="21"/>
      <c r="M302" s="102">
        <v>5</v>
      </c>
      <c r="N302" s="245" t="s">
        <v>363</v>
      </c>
      <c r="O302" s="246"/>
      <c r="P302" s="246"/>
      <c r="Q302" s="109">
        <v>21</v>
      </c>
      <c r="R302" s="248" t="s">
        <v>380</v>
      </c>
      <c r="S302" s="249"/>
      <c r="T302" s="250"/>
      <c r="U302" s="132"/>
    </row>
    <row r="303" spans="1:21" ht="24.75" customHeight="1">
      <c r="A303" s="270" t="s">
        <v>658</v>
      </c>
      <c r="B303" s="271"/>
      <c r="C303" s="158"/>
      <c r="D303" s="158"/>
      <c r="E303" s="108">
        <f t="shared" si="7"/>
        <v>0</v>
      </c>
      <c r="F303" s="160"/>
      <c r="G303" s="161"/>
      <c r="H303" s="159"/>
      <c r="I303" s="159"/>
      <c r="J303" s="159"/>
      <c r="K303" s="159"/>
      <c r="L303" s="21"/>
      <c r="M303" s="102">
        <v>6</v>
      </c>
      <c r="N303" s="245" t="s">
        <v>364</v>
      </c>
      <c r="O303" s="246"/>
      <c r="P303" s="246"/>
      <c r="Q303" s="102">
        <v>22</v>
      </c>
      <c r="R303" s="248" t="s">
        <v>379</v>
      </c>
      <c r="S303" s="249"/>
      <c r="T303" s="250"/>
      <c r="U303" s="132"/>
    </row>
    <row r="304" spans="1:21" ht="24.75" customHeight="1">
      <c r="A304" s="270" t="s">
        <v>659</v>
      </c>
      <c r="B304" s="271"/>
      <c r="C304" s="158"/>
      <c r="D304" s="158"/>
      <c r="E304" s="108">
        <f t="shared" si="7"/>
        <v>0</v>
      </c>
      <c r="F304" s="160"/>
      <c r="G304" s="161"/>
      <c r="H304" s="159"/>
      <c r="I304" s="159"/>
      <c r="J304" s="159"/>
      <c r="K304" s="159"/>
      <c r="L304" s="21"/>
      <c r="M304" s="102">
        <v>7</v>
      </c>
      <c r="N304" s="245" t="s">
        <v>365</v>
      </c>
      <c r="O304" s="246"/>
      <c r="P304" s="246"/>
      <c r="Q304" s="102">
        <v>23</v>
      </c>
      <c r="R304" s="248" t="s">
        <v>378</v>
      </c>
      <c r="S304" s="249"/>
      <c r="T304" s="250"/>
      <c r="U304" s="132"/>
    </row>
    <row r="305" spans="1:21" ht="29.4" customHeight="1">
      <c r="A305" s="272" t="s">
        <v>128</v>
      </c>
      <c r="B305" s="273"/>
      <c r="C305" s="158"/>
      <c r="D305" s="158"/>
      <c r="E305" s="108">
        <f t="shared" si="7"/>
        <v>0</v>
      </c>
      <c r="F305" s="160"/>
      <c r="G305" s="161"/>
      <c r="H305" s="159"/>
      <c r="I305" s="159"/>
      <c r="J305" s="159"/>
      <c r="K305" s="159"/>
      <c r="L305" s="21"/>
      <c r="M305" s="102">
        <v>8</v>
      </c>
      <c r="N305" s="245" t="s">
        <v>366</v>
      </c>
      <c r="O305" s="246"/>
      <c r="P305" s="246"/>
      <c r="Q305" s="109">
        <v>24</v>
      </c>
      <c r="R305" s="248" t="s">
        <v>377</v>
      </c>
      <c r="S305" s="249"/>
      <c r="T305" s="250"/>
      <c r="U305" s="132"/>
    </row>
    <row r="306" spans="1:21" ht="32.4" customHeight="1">
      <c r="A306" s="268" t="s">
        <v>734</v>
      </c>
      <c r="B306" s="269"/>
      <c r="C306" s="158"/>
      <c r="D306" s="158"/>
      <c r="E306" s="108">
        <f t="shared" si="7"/>
        <v>0</v>
      </c>
      <c r="F306" s="160"/>
      <c r="G306" s="161"/>
      <c r="H306" s="159"/>
      <c r="I306" s="159"/>
      <c r="J306" s="159"/>
      <c r="K306" s="159"/>
      <c r="L306" s="21"/>
      <c r="M306" s="102">
        <v>9</v>
      </c>
      <c r="N306" s="245" t="s">
        <v>367</v>
      </c>
      <c r="O306" s="246"/>
      <c r="P306" s="246"/>
      <c r="Q306" s="102">
        <v>25</v>
      </c>
      <c r="R306" s="248" t="s">
        <v>376</v>
      </c>
      <c r="S306" s="249"/>
      <c r="T306" s="250"/>
      <c r="U306" s="132"/>
    </row>
    <row r="307" spans="1:21" ht="24.75" customHeight="1">
      <c r="A307" s="265" t="s">
        <v>129</v>
      </c>
      <c r="B307" s="266"/>
      <c r="C307" s="158"/>
      <c r="D307" s="158"/>
      <c r="E307" s="108">
        <f t="shared" si="7"/>
        <v>0</v>
      </c>
      <c r="F307" s="160"/>
      <c r="G307" s="161"/>
      <c r="H307" s="159"/>
      <c r="I307" s="159"/>
      <c r="J307" s="159"/>
      <c r="K307" s="159"/>
      <c r="L307" s="21"/>
      <c r="M307" s="102">
        <v>10</v>
      </c>
      <c r="N307" s="245" t="s">
        <v>368</v>
      </c>
      <c r="O307" s="246"/>
      <c r="P307" s="246"/>
      <c r="Q307" s="102">
        <v>26</v>
      </c>
      <c r="R307" s="248" t="s">
        <v>375</v>
      </c>
      <c r="S307" s="249"/>
      <c r="T307" s="250"/>
      <c r="U307" s="132"/>
    </row>
    <row r="308" spans="1:21" ht="24.75" customHeight="1">
      <c r="A308" s="270" t="s">
        <v>660</v>
      </c>
      <c r="B308" s="271"/>
      <c r="C308" s="158"/>
      <c r="D308" s="158"/>
      <c r="E308" s="108">
        <f t="shared" si="7"/>
        <v>0</v>
      </c>
      <c r="F308" s="160"/>
      <c r="G308" s="161"/>
      <c r="H308" s="159"/>
      <c r="I308" s="159"/>
      <c r="J308" s="159"/>
      <c r="K308" s="159"/>
      <c r="L308" s="21"/>
      <c r="M308" s="102">
        <v>11</v>
      </c>
      <c r="N308" s="245" t="s">
        <v>245</v>
      </c>
      <c r="O308" s="246"/>
      <c r="P308" s="246"/>
      <c r="Q308" s="109">
        <v>27</v>
      </c>
      <c r="R308" s="248" t="s">
        <v>374</v>
      </c>
      <c r="S308" s="249"/>
      <c r="T308" s="250"/>
      <c r="U308" s="132"/>
    </row>
    <row r="309" spans="1:21" ht="24.75" customHeight="1">
      <c r="A309" s="265" t="s">
        <v>130</v>
      </c>
      <c r="B309" s="266"/>
      <c r="C309" s="158"/>
      <c r="D309" s="158"/>
      <c r="E309" s="108">
        <f t="shared" si="7"/>
        <v>0</v>
      </c>
      <c r="F309" s="160"/>
      <c r="G309" s="161"/>
      <c r="H309" s="159"/>
      <c r="I309" s="159"/>
      <c r="J309" s="159"/>
      <c r="K309" s="159"/>
      <c r="L309" s="21"/>
      <c r="M309" s="102">
        <v>12</v>
      </c>
      <c r="N309" s="245" t="s">
        <v>369</v>
      </c>
      <c r="O309" s="246"/>
      <c r="P309" s="246"/>
      <c r="Q309" s="102">
        <v>28</v>
      </c>
      <c r="R309" s="248" t="s">
        <v>373</v>
      </c>
      <c r="S309" s="249"/>
      <c r="T309" s="250"/>
      <c r="U309" s="132"/>
    </row>
    <row r="310" spans="1:21" ht="24.75" customHeight="1">
      <c r="A310" s="265" t="s">
        <v>131</v>
      </c>
      <c r="B310" s="266"/>
      <c r="C310" s="158"/>
      <c r="D310" s="158"/>
      <c r="E310" s="108">
        <f t="shared" si="7"/>
        <v>0</v>
      </c>
      <c r="F310" s="160"/>
      <c r="G310" s="161"/>
      <c r="H310" s="159"/>
      <c r="I310" s="159"/>
      <c r="J310" s="159"/>
      <c r="K310" s="159"/>
      <c r="L310" s="21"/>
      <c r="M310" s="102">
        <v>13</v>
      </c>
      <c r="N310" s="245" t="s">
        <v>388</v>
      </c>
      <c r="O310" s="246"/>
      <c r="P310" s="246"/>
      <c r="Q310" s="102">
        <v>29</v>
      </c>
      <c r="R310" s="248" t="s">
        <v>372</v>
      </c>
      <c r="S310" s="249"/>
      <c r="T310" s="250"/>
      <c r="U310" s="132"/>
    </row>
    <row r="311" spans="1:21" ht="24.75" customHeight="1">
      <c r="A311" s="265" t="s">
        <v>132</v>
      </c>
      <c r="B311" s="266"/>
      <c r="C311" s="158"/>
      <c r="D311" s="158"/>
      <c r="E311" s="108">
        <f t="shared" si="7"/>
        <v>0</v>
      </c>
      <c r="F311" s="160"/>
      <c r="G311" s="161"/>
      <c r="H311" s="159"/>
      <c r="I311" s="159"/>
      <c r="J311" s="159"/>
      <c r="K311" s="159"/>
      <c r="L311" s="21"/>
      <c r="M311" s="102">
        <v>14</v>
      </c>
      <c r="N311" s="245" t="s">
        <v>389</v>
      </c>
      <c r="O311" s="246"/>
      <c r="P311" s="246"/>
      <c r="Q311" s="109">
        <v>30</v>
      </c>
      <c r="R311" s="248" t="s">
        <v>371</v>
      </c>
      <c r="S311" s="249"/>
      <c r="T311" s="250"/>
      <c r="U311" s="132"/>
    </row>
    <row r="312" spans="1:21" ht="24.75" customHeight="1">
      <c r="A312" s="251" t="s">
        <v>731</v>
      </c>
      <c r="B312" s="252"/>
      <c r="C312" s="154" t="str">
        <f>IF(COUNTBLANK(C299:C311),"空欄あり",COUNT(C299:C311)-COUNTIF(C299:C311,0))</f>
        <v>空欄あり</v>
      </c>
      <c r="D312" s="154" t="str">
        <f>IF(COUNTBLANK(D299:D311),"空欄あり",COUNT(D299:D311)-COUNTIF(D299:D311,0))</f>
        <v>空欄あり</v>
      </c>
      <c r="E312" s="157"/>
      <c r="F312" s="21"/>
      <c r="G312" s="21"/>
      <c r="H312" s="21"/>
      <c r="I312" s="21"/>
      <c r="J312" s="21"/>
      <c r="K312" s="21"/>
      <c r="L312" s="21"/>
      <c r="M312" s="102">
        <v>15</v>
      </c>
      <c r="N312" s="245" t="s">
        <v>390</v>
      </c>
      <c r="O312" s="246"/>
      <c r="P312" s="247"/>
      <c r="Q312" s="102">
        <v>31</v>
      </c>
      <c r="R312" s="248" t="s">
        <v>370</v>
      </c>
      <c r="S312" s="249"/>
      <c r="T312" s="250"/>
      <c r="U312" s="132"/>
    </row>
    <row r="313" spans="1:21" ht="24.75" customHeight="1">
      <c r="A313" s="251" t="s">
        <v>732</v>
      </c>
      <c r="B313" s="252"/>
      <c r="C313" s="154" t="str">
        <f>IF(C312="空欄あり","-",IF(D296="","-",IF(I296="","-",IF(G313=0,"-",IF(C312=10,SUM(C299:C311)*1.3,IF(C312=11,SUM(C299:C311)*1.182,IF(C312=12,SUM(C299:C311)*1.084,IF(C312=13,SUM(C299:C311)*1,"-"))))))))</f>
        <v>-</v>
      </c>
      <c r="D313" s="154" t="str">
        <f>IF(D312="空欄あり","-",IF(D296="","-",IF(I296="","-",IF(G313=0,"-",IF(D312=10,SUM(D299:D311)*1.3,IF(D312=11,SUM(D299:D311)*1.182,IF(D312=12,SUM(D299:D311)*1.084,IF(D312=13,SUM(D299:D311)*1,"-"))))))))</f>
        <v>-</v>
      </c>
      <c r="E313" s="156" t="str">
        <f>IF(C313="-","-",IF(D313="-","-",D313-C313))</f>
        <v>-</v>
      </c>
      <c r="F313" s="21"/>
      <c r="G313" s="155">
        <f>IF(A306=選択肢!$A$13,1,IF(A306=選択肢!$A$14,1,0))</f>
        <v>0</v>
      </c>
      <c r="H313" s="21"/>
      <c r="I313" s="21"/>
      <c r="J313" s="21"/>
      <c r="K313" s="21"/>
      <c r="L313" s="21"/>
      <c r="M313" s="102">
        <v>16</v>
      </c>
      <c r="N313" s="245" t="s">
        <v>391</v>
      </c>
      <c r="O313" s="246"/>
      <c r="P313" s="247"/>
      <c r="Q313" s="21"/>
      <c r="R313" s="21"/>
      <c r="S313" s="21"/>
      <c r="T313" s="21"/>
      <c r="U313" s="132"/>
    </row>
    <row r="314" spans="1:21" ht="18.600000000000001" thickBot="1">
      <c r="A314" s="143"/>
      <c r="B314" s="142"/>
      <c r="C314" s="142"/>
      <c r="D314" s="142"/>
      <c r="E314" s="142"/>
      <c r="F314" s="135"/>
      <c r="G314" s="135"/>
      <c r="H314" s="135"/>
      <c r="I314" s="135"/>
      <c r="J314" s="135"/>
      <c r="K314" s="135"/>
      <c r="L314" s="135"/>
      <c r="M314" s="135"/>
      <c r="N314" s="135"/>
      <c r="O314" s="135"/>
      <c r="P314" s="135"/>
      <c r="Q314" s="135"/>
      <c r="R314" s="135"/>
      <c r="S314" s="135"/>
      <c r="T314" s="135"/>
      <c r="U314" s="136"/>
    </row>
    <row r="315" spans="1:21" ht="18.600000000000001" thickBot="1"/>
    <row r="316" spans="1:21">
      <c r="A316" s="137">
        <v>9</v>
      </c>
      <c r="B316" s="129"/>
      <c r="C316" s="129"/>
      <c r="D316" s="129"/>
      <c r="E316" s="129"/>
      <c r="F316" s="129"/>
      <c r="G316" s="129"/>
      <c r="H316" s="129"/>
      <c r="I316" s="129"/>
      <c r="J316" s="129"/>
      <c r="K316" s="129"/>
      <c r="L316" s="129"/>
      <c r="M316" s="129"/>
      <c r="N316" s="129"/>
      <c r="O316" s="129"/>
      <c r="P316" s="129"/>
      <c r="Q316" s="129"/>
      <c r="R316" s="129"/>
      <c r="S316" s="129"/>
      <c r="T316" s="129"/>
      <c r="U316" s="130"/>
    </row>
    <row r="317" spans="1:21" ht="23.25" customHeight="1">
      <c r="A317" s="131"/>
      <c r="B317" s="21"/>
      <c r="C317" s="21"/>
      <c r="D317" s="21"/>
      <c r="E317" s="21"/>
      <c r="F317" s="276" t="s">
        <v>139</v>
      </c>
      <c r="G317" s="276"/>
      <c r="H317" s="181"/>
      <c r="I317" s="181"/>
      <c r="J317" s="181"/>
      <c r="K317" s="181"/>
      <c r="L317" s="21"/>
      <c r="M317" s="21"/>
      <c r="N317" s="21"/>
      <c r="O317" s="21"/>
      <c r="P317" s="21"/>
      <c r="Q317" s="21"/>
      <c r="R317" s="21"/>
      <c r="S317" s="21"/>
      <c r="T317" s="21"/>
      <c r="U317" s="132"/>
    </row>
    <row r="318" spans="1:21">
      <c r="A318" s="131" t="s">
        <v>636</v>
      </c>
      <c r="B318" s="21"/>
      <c r="C318" s="21"/>
      <c r="D318" s="21"/>
      <c r="E318" s="21"/>
      <c r="F318" s="21"/>
      <c r="G318" s="21"/>
      <c r="H318" s="21"/>
      <c r="I318" s="21"/>
      <c r="J318" s="21"/>
      <c r="K318" s="21"/>
      <c r="L318" s="21"/>
      <c r="M318" s="21"/>
      <c r="N318" s="21"/>
      <c r="O318" s="21"/>
      <c r="P318" s="21"/>
      <c r="Q318" s="21"/>
      <c r="R318" s="21"/>
      <c r="S318" s="21"/>
      <c r="T318" s="21"/>
      <c r="U318" s="132"/>
    </row>
    <row r="319" spans="1:21">
      <c r="A319" s="258" t="s">
        <v>123</v>
      </c>
      <c r="B319" s="192"/>
      <c r="C319" s="208"/>
      <c r="D319" s="209"/>
      <c r="E319" s="210"/>
      <c r="F319" s="103"/>
      <c r="G319" s="103"/>
      <c r="H319" s="103"/>
      <c r="I319" s="103"/>
      <c r="J319" s="21"/>
      <c r="K319" s="21"/>
      <c r="L319" s="21"/>
      <c r="M319" s="21"/>
      <c r="N319" s="21"/>
      <c r="O319" s="21"/>
      <c r="P319" s="21"/>
      <c r="Q319" s="21"/>
      <c r="R319" s="21"/>
      <c r="S319" s="21"/>
      <c r="T319" s="21"/>
      <c r="U319" s="132"/>
    </row>
    <row r="320" spans="1:21">
      <c r="A320" s="258" t="s">
        <v>43</v>
      </c>
      <c r="B320" s="192"/>
      <c r="C320" s="208"/>
      <c r="D320" s="209"/>
      <c r="E320" s="210"/>
      <c r="F320" s="103"/>
      <c r="G320" s="103"/>
      <c r="H320" s="103"/>
      <c r="I320" s="103"/>
      <c r="J320" s="21"/>
      <c r="K320" s="21"/>
      <c r="L320" s="21"/>
      <c r="M320" s="21"/>
      <c r="N320" s="21"/>
      <c r="O320" s="21"/>
      <c r="P320" s="21"/>
      <c r="Q320" s="21"/>
      <c r="R320" s="21"/>
      <c r="S320" s="21"/>
      <c r="T320" s="21"/>
      <c r="U320" s="132"/>
    </row>
    <row r="321" spans="1:21">
      <c r="A321" s="258" t="s">
        <v>44</v>
      </c>
      <c r="B321" s="192"/>
      <c r="C321" s="208"/>
      <c r="D321" s="209"/>
      <c r="E321" s="210"/>
      <c r="F321" s="67"/>
      <c r="G321" s="67"/>
      <c r="H321" s="67"/>
      <c r="I321" s="67"/>
      <c r="J321" s="67"/>
      <c r="K321" s="67"/>
      <c r="L321" s="67"/>
      <c r="M321" s="21"/>
      <c r="N321" s="21"/>
      <c r="O321" s="21"/>
      <c r="P321" s="21"/>
      <c r="Q321" s="21"/>
      <c r="R321" s="21"/>
      <c r="S321" s="21"/>
      <c r="T321" s="21"/>
      <c r="U321" s="132"/>
    </row>
    <row r="322" spans="1:21">
      <c r="A322" s="258" t="s">
        <v>45</v>
      </c>
      <c r="B322" s="192"/>
      <c r="C322" s="243"/>
      <c r="D322" s="244"/>
      <c r="E322" s="244"/>
      <c r="F322" s="243"/>
      <c r="G322" s="244"/>
      <c r="H322" s="244"/>
      <c r="I322" s="211"/>
      <c r="J322" s="211"/>
      <c r="K322" s="211"/>
      <c r="L322" s="67"/>
      <c r="M322" s="21"/>
      <c r="N322" s="21"/>
      <c r="O322" s="21"/>
      <c r="P322" s="21"/>
      <c r="Q322" s="21"/>
      <c r="R322" s="21"/>
      <c r="S322" s="21"/>
      <c r="T322" s="21"/>
      <c r="U322" s="132"/>
    </row>
    <row r="323" spans="1:21">
      <c r="A323" s="275" t="s">
        <v>46</v>
      </c>
      <c r="B323" s="223"/>
      <c r="C323" s="243"/>
      <c r="D323" s="244"/>
      <c r="E323" s="253"/>
      <c r="F323" s="67"/>
      <c r="G323" s="67"/>
      <c r="H323" s="67"/>
      <c r="I323" s="67"/>
      <c r="J323" s="67"/>
      <c r="K323" s="67"/>
      <c r="L323" s="67"/>
      <c r="M323" s="21"/>
      <c r="N323" s="21"/>
      <c r="O323" s="21"/>
      <c r="P323" s="21"/>
      <c r="Q323" s="21"/>
      <c r="R323" s="21"/>
      <c r="S323" s="21"/>
      <c r="T323" s="21"/>
      <c r="U323" s="132"/>
    </row>
    <row r="324" spans="1:21">
      <c r="A324" s="258" t="s">
        <v>47</v>
      </c>
      <c r="B324" s="192"/>
      <c r="C324" s="208"/>
      <c r="D324" s="209"/>
      <c r="E324" s="210"/>
      <c r="F324" s="103"/>
      <c r="G324" s="103"/>
      <c r="H324" s="103"/>
      <c r="I324" s="103"/>
      <c r="J324" s="103"/>
      <c r="K324" s="103"/>
      <c r="L324" s="103"/>
      <c r="M324" s="21"/>
      <c r="N324" s="21"/>
      <c r="O324" s="21"/>
      <c r="P324" s="21"/>
      <c r="Q324" s="21"/>
      <c r="R324" s="21"/>
      <c r="S324" s="21"/>
      <c r="T324" s="21"/>
      <c r="U324" s="132"/>
    </row>
    <row r="325" spans="1:21" ht="12.75" customHeight="1">
      <c r="A325" s="133"/>
      <c r="B325" s="103"/>
      <c r="C325" s="103"/>
      <c r="D325" s="103"/>
      <c r="E325" s="103"/>
      <c r="F325" s="103"/>
      <c r="G325" s="103"/>
      <c r="H325" s="103"/>
      <c r="I325" s="103"/>
      <c r="J325" s="103"/>
      <c r="K325" s="103"/>
      <c r="L325" s="103"/>
      <c r="M325" s="21"/>
      <c r="N325" s="21"/>
      <c r="O325" s="21"/>
      <c r="P325" s="21"/>
      <c r="Q325" s="21"/>
      <c r="R325" s="21"/>
      <c r="S325" s="21"/>
      <c r="T325" s="21"/>
      <c r="U325" s="132"/>
    </row>
    <row r="326" spans="1:21" ht="23.25" customHeight="1">
      <c r="A326" s="134" t="s">
        <v>186</v>
      </c>
      <c r="B326" s="104"/>
      <c r="C326" s="104"/>
      <c r="D326" s="104"/>
      <c r="E326" s="104"/>
      <c r="F326" s="104"/>
      <c r="G326" s="104"/>
      <c r="H326" s="104"/>
      <c r="I326" s="104"/>
      <c r="J326" s="104"/>
      <c r="K326" s="104"/>
      <c r="L326" s="21"/>
      <c r="M326" s="21"/>
      <c r="N326" s="21"/>
      <c r="O326" s="21"/>
      <c r="P326" s="21"/>
      <c r="Q326" s="21"/>
      <c r="R326" s="21"/>
      <c r="S326" s="21"/>
      <c r="T326" s="21"/>
      <c r="U326" s="132"/>
    </row>
    <row r="327" spans="1:21">
      <c r="A327" s="258"/>
      <c r="B327" s="192"/>
      <c r="C327" s="190" t="s">
        <v>63</v>
      </c>
      <c r="D327" s="191"/>
      <c r="E327" s="192"/>
      <c r="F327" s="216" t="s">
        <v>138</v>
      </c>
      <c r="G327" s="216"/>
      <c r="H327" s="216"/>
      <c r="I327" s="216"/>
      <c r="J327" s="216"/>
      <c r="K327" s="216"/>
      <c r="L327" s="103"/>
      <c r="M327" s="21"/>
      <c r="N327" s="21"/>
      <c r="O327" s="21"/>
      <c r="P327" s="21"/>
      <c r="Q327" s="21"/>
      <c r="R327" s="21"/>
      <c r="S327" s="21"/>
      <c r="T327" s="21"/>
      <c r="U327" s="132"/>
    </row>
    <row r="328" spans="1:21">
      <c r="A328" s="262" t="s">
        <v>637</v>
      </c>
      <c r="B328" s="263"/>
      <c r="C328" s="243"/>
      <c r="D328" s="244"/>
      <c r="E328" s="253"/>
      <c r="F328" s="243"/>
      <c r="G328" s="253"/>
      <c r="H328" s="243"/>
      <c r="I328" s="253"/>
      <c r="J328" s="243"/>
      <c r="K328" s="253"/>
      <c r="L328" s="67"/>
      <c r="M328" s="21"/>
      <c r="N328" s="21"/>
      <c r="O328" s="21"/>
      <c r="P328" s="21"/>
      <c r="Q328" s="21"/>
      <c r="R328" s="21"/>
      <c r="S328" s="21"/>
      <c r="T328" s="21"/>
      <c r="U328" s="132"/>
    </row>
    <row r="329" spans="1:21">
      <c r="A329" s="264" t="s">
        <v>638</v>
      </c>
      <c r="B329" s="204"/>
      <c r="C329" s="243"/>
      <c r="D329" s="244"/>
      <c r="E329" s="253"/>
      <c r="F329" s="243"/>
      <c r="G329" s="253"/>
      <c r="H329" s="243"/>
      <c r="I329" s="253"/>
      <c r="J329" s="243"/>
      <c r="K329" s="253"/>
      <c r="L329" s="103"/>
      <c r="M329" s="21"/>
      <c r="N329" s="21"/>
      <c r="O329" s="21"/>
      <c r="P329" s="21"/>
      <c r="Q329" s="21"/>
      <c r="R329" s="21"/>
      <c r="S329" s="21"/>
      <c r="T329" s="21"/>
      <c r="U329" s="132"/>
    </row>
    <row r="330" spans="1:21">
      <c r="A330" s="277" t="s">
        <v>48</v>
      </c>
      <c r="B330" s="278"/>
      <c r="C330" s="181"/>
      <c r="D330" s="181"/>
      <c r="E330" s="105" t="s">
        <v>133</v>
      </c>
      <c r="F330" s="67"/>
      <c r="G330" s="67"/>
      <c r="H330" s="67"/>
      <c r="I330" s="67"/>
      <c r="J330" s="67"/>
      <c r="K330" s="103"/>
      <c r="L330" s="103"/>
      <c r="M330" s="21"/>
      <c r="N330" s="21"/>
      <c r="O330" s="21"/>
      <c r="P330" s="21"/>
      <c r="Q330" s="21"/>
      <c r="R330" s="21"/>
      <c r="S330" s="21"/>
      <c r="T330" s="21"/>
      <c r="U330" s="132"/>
    </row>
    <row r="331" spans="1:21">
      <c r="A331" s="133"/>
      <c r="B331" s="103"/>
      <c r="C331" s="103"/>
      <c r="D331" s="103"/>
      <c r="E331" s="103"/>
      <c r="F331" s="67"/>
      <c r="G331" s="67"/>
      <c r="H331" s="67"/>
      <c r="I331" s="67"/>
      <c r="J331" s="67"/>
      <c r="K331" s="103"/>
      <c r="L331" s="103"/>
      <c r="M331" s="21"/>
      <c r="N331" s="21"/>
      <c r="O331" s="21"/>
      <c r="P331" s="21"/>
      <c r="Q331" s="21"/>
      <c r="R331" s="21"/>
      <c r="S331" s="21"/>
      <c r="T331" s="21"/>
      <c r="U331" s="132"/>
    </row>
    <row r="332" spans="1:21" ht="23.25" customHeight="1">
      <c r="A332" s="134" t="s">
        <v>187</v>
      </c>
      <c r="B332" s="104"/>
      <c r="C332" s="104"/>
      <c r="D332" s="104"/>
      <c r="E332" s="104"/>
      <c r="F332" s="104"/>
      <c r="G332" s="104"/>
      <c r="H332" s="104"/>
      <c r="I332" s="104"/>
      <c r="J332" s="104"/>
      <c r="K332" s="104"/>
      <c r="L332" s="21"/>
      <c r="M332" s="21"/>
      <c r="N332" s="21"/>
      <c r="O332" s="21"/>
      <c r="P332" s="21"/>
      <c r="Q332" s="21"/>
      <c r="R332" s="21"/>
      <c r="S332" s="21"/>
      <c r="T332" s="21"/>
      <c r="U332" s="132"/>
    </row>
    <row r="333" spans="1:21" ht="34.5" customHeight="1">
      <c r="A333" s="254" t="s">
        <v>743</v>
      </c>
      <c r="B333" s="255"/>
      <c r="C333" s="255"/>
      <c r="D333" s="255"/>
      <c r="E333" s="255"/>
      <c r="F333" s="255"/>
      <c r="G333" s="255"/>
      <c r="H333" s="255"/>
      <c r="I333" s="255"/>
      <c r="J333" s="255"/>
      <c r="K333" s="255"/>
      <c r="L333" s="255"/>
      <c r="M333" s="255"/>
      <c r="N333" s="255"/>
      <c r="O333" s="255"/>
      <c r="P333" s="255"/>
      <c r="Q333" s="255"/>
      <c r="R333" s="255"/>
      <c r="S333" s="255"/>
      <c r="T333" s="255"/>
      <c r="U333" s="132"/>
    </row>
    <row r="334" spans="1:21" ht="102.45" customHeight="1">
      <c r="A334" s="254"/>
      <c r="B334" s="255"/>
      <c r="C334" s="255"/>
      <c r="D334" s="255"/>
      <c r="E334" s="255"/>
      <c r="F334" s="255"/>
      <c r="G334" s="255"/>
      <c r="H334" s="255"/>
      <c r="I334" s="255"/>
      <c r="J334" s="255"/>
      <c r="K334" s="255"/>
      <c r="L334" s="255"/>
      <c r="M334" s="255"/>
      <c r="N334" s="255"/>
      <c r="O334" s="255"/>
      <c r="P334" s="255"/>
      <c r="Q334" s="255"/>
      <c r="R334" s="255"/>
      <c r="S334" s="255"/>
      <c r="T334" s="255"/>
      <c r="U334" s="132"/>
    </row>
    <row r="335" spans="1:21">
      <c r="A335" s="258" t="s">
        <v>179</v>
      </c>
      <c r="B335" s="191"/>
      <c r="C335" s="191"/>
      <c r="D335" s="256"/>
      <c r="E335" s="257"/>
      <c r="F335" s="259" t="s">
        <v>180</v>
      </c>
      <c r="G335" s="260"/>
      <c r="H335" s="260"/>
      <c r="I335" s="256"/>
      <c r="J335" s="257"/>
      <c r="K335" s="21"/>
      <c r="L335" s="21"/>
      <c r="M335" s="261" t="s">
        <v>395</v>
      </c>
      <c r="N335" s="261"/>
      <c r="O335" s="261"/>
      <c r="P335" s="261"/>
      <c r="Q335" s="261"/>
      <c r="R335" s="261"/>
      <c r="S335" s="261"/>
      <c r="T335" s="261"/>
      <c r="U335" s="132"/>
    </row>
    <row r="336" spans="1:21" ht="18.600000000000001" thickBot="1">
      <c r="A336" s="267" t="s">
        <v>393</v>
      </c>
      <c r="B336" s="216"/>
      <c r="C336" s="221" t="s">
        <v>135</v>
      </c>
      <c r="D336" s="222"/>
      <c r="E336" s="223"/>
      <c r="F336" s="274" t="s">
        <v>394</v>
      </c>
      <c r="G336" s="216"/>
      <c r="H336" s="216"/>
      <c r="I336" s="216"/>
      <c r="J336" s="216"/>
      <c r="K336" s="216"/>
      <c r="L336" s="21"/>
      <c r="M336" s="106" t="s">
        <v>24</v>
      </c>
      <c r="N336" s="190" t="s">
        <v>359</v>
      </c>
      <c r="O336" s="191"/>
      <c r="P336" s="191"/>
      <c r="Q336" s="106" t="s">
        <v>24</v>
      </c>
      <c r="R336" s="190" t="s">
        <v>359</v>
      </c>
      <c r="S336" s="191"/>
      <c r="T336" s="192"/>
      <c r="U336" s="132"/>
    </row>
    <row r="337" spans="1:21" ht="18.75" customHeight="1" thickTop="1">
      <c r="A337" s="267"/>
      <c r="B337" s="216"/>
      <c r="C337" s="26" t="s">
        <v>134</v>
      </c>
      <c r="D337" s="26" t="s">
        <v>50</v>
      </c>
      <c r="E337" s="39" t="s">
        <v>51</v>
      </c>
      <c r="F337" s="107" t="s">
        <v>52</v>
      </c>
      <c r="G337" s="70" t="s">
        <v>53</v>
      </c>
      <c r="H337" s="46" t="s">
        <v>54</v>
      </c>
      <c r="I337" s="46" t="s">
        <v>55</v>
      </c>
      <c r="J337" s="46" t="s">
        <v>56</v>
      </c>
      <c r="K337" s="46" t="s">
        <v>57</v>
      </c>
      <c r="L337" s="21"/>
      <c r="M337" s="102">
        <v>1</v>
      </c>
      <c r="N337" s="245" t="s">
        <v>386</v>
      </c>
      <c r="O337" s="246"/>
      <c r="P337" s="246"/>
      <c r="Q337" s="102">
        <v>17</v>
      </c>
      <c r="R337" s="248" t="s">
        <v>241</v>
      </c>
      <c r="S337" s="249"/>
      <c r="T337" s="250"/>
      <c r="U337" s="132"/>
    </row>
    <row r="338" spans="1:21" ht="24.75" customHeight="1">
      <c r="A338" s="265" t="s">
        <v>124</v>
      </c>
      <c r="B338" s="266"/>
      <c r="C338" s="158"/>
      <c r="D338" s="158"/>
      <c r="E338" s="108">
        <f t="shared" ref="E338:E350" si="8">D338-C338</f>
        <v>0</v>
      </c>
      <c r="F338" s="160"/>
      <c r="G338" s="161"/>
      <c r="H338" s="159"/>
      <c r="I338" s="159"/>
      <c r="J338" s="159"/>
      <c r="K338" s="159"/>
      <c r="L338" s="21"/>
      <c r="M338" s="102">
        <v>2</v>
      </c>
      <c r="N338" s="245" t="s">
        <v>360</v>
      </c>
      <c r="O338" s="246"/>
      <c r="P338" s="246"/>
      <c r="Q338" s="109">
        <v>18</v>
      </c>
      <c r="R338" s="248" t="s">
        <v>385</v>
      </c>
      <c r="S338" s="249"/>
      <c r="T338" s="250"/>
      <c r="U338" s="132"/>
    </row>
    <row r="339" spans="1:21" ht="24.75" customHeight="1">
      <c r="A339" s="265" t="s">
        <v>125</v>
      </c>
      <c r="B339" s="266"/>
      <c r="C339" s="158"/>
      <c r="D339" s="158"/>
      <c r="E339" s="108">
        <f t="shared" si="8"/>
        <v>0</v>
      </c>
      <c r="F339" s="160"/>
      <c r="G339" s="161"/>
      <c r="H339" s="159"/>
      <c r="I339" s="159"/>
      <c r="J339" s="159"/>
      <c r="K339" s="159"/>
      <c r="L339" s="21"/>
      <c r="M339" s="102">
        <v>3</v>
      </c>
      <c r="N339" s="245" t="s">
        <v>387</v>
      </c>
      <c r="O339" s="246"/>
      <c r="P339" s="246"/>
      <c r="Q339" s="102">
        <v>19</v>
      </c>
      <c r="R339" s="248" t="s">
        <v>384</v>
      </c>
      <c r="S339" s="249"/>
      <c r="T339" s="250"/>
      <c r="U339" s="132"/>
    </row>
    <row r="340" spans="1:21" ht="27" customHeight="1">
      <c r="A340" s="265" t="s">
        <v>126</v>
      </c>
      <c r="B340" s="266"/>
      <c r="C340" s="158"/>
      <c r="D340" s="158"/>
      <c r="E340" s="108">
        <f t="shared" si="8"/>
        <v>0</v>
      </c>
      <c r="F340" s="160"/>
      <c r="G340" s="161"/>
      <c r="H340" s="159"/>
      <c r="I340" s="159"/>
      <c r="J340" s="159"/>
      <c r="K340" s="159"/>
      <c r="L340" s="21"/>
      <c r="M340" s="102">
        <v>4</v>
      </c>
      <c r="N340" s="245" t="s">
        <v>362</v>
      </c>
      <c r="O340" s="246"/>
      <c r="P340" s="246"/>
      <c r="Q340" s="102">
        <v>20</v>
      </c>
      <c r="R340" s="248" t="s">
        <v>383</v>
      </c>
      <c r="S340" s="249"/>
      <c r="T340" s="250"/>
      <c r="U340" s="132"/>
    </row>
    <row r="341" spans="1:21" ht="24.75" customHeight="1">
      <c r="A341" s="265" t="s">
        <v>127</v>
      </c>
      <c r="B341" s="266"/>
      <c r="C341" s="158"/>
      <c r="D341" s="158"/>
      <c r="E341" s="108">
        <f t="shared" si="8"/>
        <v>0</v>
      </c>
      <c r="F341" s="160"/>
      <c r="G341" s="161"/>
      <c r="H341" s="159"/>
      <c r="I341" s="159"/>
      <c r="J341" s="159"/>
      <c r="K341" s="159"/>
      <c r="L341" s="21"/>
      <c r="M341" s="102">
        <v>5</v>
      </c>
      <c r="N341" s="245" t="s">
        <v>363</v>
      </c>
      <c r="O341" s="246"/>
      <c r="P341" s="246"/>
      <c r="Q341" s="109">
        <v>21</v>
      </c>
      <c r="R341" s="248" t="s">
        <v>380</v>
      </c>
      <c r="S341" s="249"/>
      <c r="T341" s="250"/>
      <c r="U341" s="132"/>
    </row>
    <row r="342" spans="1:21" ht="24.75" customHeight="1">
      <c r="A342" s="270" t="s">
        <v>658</v>
      </c>
      <c r="B342" s="271"/>
      <c r="C342" s="158"/>
      <c r="D342" s="158"/>
      <c r="E342" s="108">
        <f t="shared" si="8"/>
        <v>0</v>
      </c>
      <c r="F342" s="160"/>
      <c r="G342" s="161"/>
      <c r="H342" s="159"/>
      <c r="I342" s="159"/>
      <c r="J342" s="159"/>
      <c r="K342" s="159"/>
      <c r="L342" s="21"/>
      <c r="M342" s="102">
        <v>6</v>
      </c>
      <c r="N342" s="245" t="s">
        <v>364</v>
      </c>
      <c r="O342" s="246"/>
      <c r="P342" s="246"/>
      <c r="Q342" s="102">
        <v>22</v>
      </c>
      <c r="R342" s="248" t="s">
        <v>379</v>
      </c>
      <c r="S342" s="249"/>
      <c r="T342" s="250"/>
      <c r="U342" s="132"/>
    </row>
    <row r="343" spans="1:21" ht="24.75" customHeight="1">
      <c r="A343" s="270" t="s">
        <v>659</v>
      </c>
      <c r="B343" s="271"/>
      <c r="C343" s="158"/>
      <c r="D343" s="158"/>
      <c r="E343" s="108">
        <f t="shared" si="8"/>
        <v>0</v>
      </c>
      <c r="F343" s="160"/>
      <c r="G343" s="161"/>
      <c r="H343" s="159"/>
      <c r="I343" s="159"/>
      <c r="J343" s="159"/>
      <c r="K343" s="159"/>
      <c r="L343" s="21"/>
      <c r="M343" s="102">
        <v>7</v>
      </c>
      <c r="N343" s="245" t="s">
        <v>365</v>
      </c>
      <c r="O343" s="246"/>
      <c r="P343" s="246"/>
      <c r="Q343" s="102">
        <v>23</v>
      </c>
      <c r="R343" s="248" t="s">
        <v>378</v>
      </c>
      <c r="S343" s="249"/>
      <c r="T343" s="250"/>
      <c r="U343" s="132"/>
    </row>
    <row r="344" spans="1:21" ht="29.4" customHeight="1">
      <c r="A344" s="272" t="s">
        <v>128</v>
      </c>
      <c r="B344" s="273"/>
      <c r="C344" s="158"/>
      <c r="D344" s="158"/>
      <c r="E344" s="108">
        <f t="shared" si="8"/>
        <v>0</v>
      </c>
      <c r="F344" s="160"/>
      <c r="G344" s="161"/>
      <c r="H344" s="159"/>
      <c r="I344" s="159"/>
      <c r="J344" s="159"/>
      <c r="K344" s="159"/>
      <c r="L344" s="21"/>
      <c r="M344" s="102">
        <v>8</v>
      </c>
      <c r="N344" s="245" t="s">
        <v>366</v>
      </c>
      <c r="O344" s="246"/>
      <c r="P344" s="246"/>
      <c r="Q344" s="109">
        <v>24</v>
      </c>
      <c r="R344" s="248" t="s">
        <v>377</v>
      </c>
      <c r="S344" s="249"/>
      <c r="T344" s="250"/>
      <c r="U344" s="132"/>
    </row>
    <row r="345" spans="1:21" ht="32.4" customHeight="1">
      <c r="A345" s="268" t="s">
        <v>734</v>
      </c>
      <c r="B345" s="269"/>
      <c r="C345" s="158"/>
      <c r="D345" s="158"/>
      <c r="E345" s="108">
        <f t="shared" si="8"/>
        <v>0</v>
      </c>
      <c r="F345" s="160"/>
      <c r="G345" s="161"/>
      <c r="H345" s="159"/>
      <c r="I345" s="159"/>
      <c r="J345" s="159"/>
      <c r="K345" s="159"/>
      <c r="L345" s="21"/>
      <c r="M345" s="102">
        <v>9</v>
      </c>
      <c r="N345" s="245" t="s">
        <v>367</v>
      </c>
      <c r="O345" s="246"/>
      <c r="P345" s="246"/>
      <c r="Q345" s="102">
        <v>25</v>
      </c>
      <c r="R345" s="248" t="s">
        <v>376</v>
      </c>
      <c r="S345" s="249"/>
      <c r="T345" s="250"/>
      <c r="U345" s="132"/>
    </row>
    <row r="346" spans="1:21" ht="24.75" customHeight="1">
      <c r="A346" s="265" t="s">
        <v>129</v>
      </c>
      <c r="B346" s="266"/>
      <c r="C346" s="158"/>
      <c r="D346" s="158"/>
      <c r="E346" s="108">
        <f t="shared" si="8"/>
        <v>0</v>
      </c>
      <c r="F346" s="160"/>
      <c r="G346" s="161"/>
      <c r="H346" s="159"/>
      <c r="I346" s="159"/>
      <c r="J346" s="159"/>
      <c r="K346" s="159"/>
      <c r="L346" s="21"/>
      <c r="M346" s="102">
        <v>10</v>
      </c>
      <c r="N346" s="245" t="s">
        <v>368</v>
      </c>
      <c r="O346" s="246"/>
      <c r="P346" s="246"/>
      <c r="Q346" s="102">
        <v>26</v>
      </c>
      <c r="R346" s="248" t="s">
        <v>375</v>
      </c>
      <c r="S346" s="249"/>
      <c r="T346" s="250"/>
      <c r="U346" s="132"/>
    </row>
    <row r="347" spans="1:21" ht="24.75" customHeight="1">
      <c r="A347" s="270" t="s">
        <v>660</v>
      </c>
      <c r="B347" s="271"/>
      <c r="C347" s="158"/>
      <c r="D347" s="158"/>
      <c r="E347" s="108">
        <f t="shared" si="8"/>
        <v>0</v>
      </c>
      <c r="F347" s="160"/>
      <c r="G347" s="161"/>
      <c r="H347" s="159"/>
      <c r="I347" s="159"/>
      <c r="J347" s="159"/>
      <c r="K347" s="159"/>
      <c r="L347" s="21"/>
      <c r="M347" s="102">
        <v>11</v>
      </c>
      <c r="N347" s="245" t="s">
        <v>245</v>
      </c>
      <c r="O347" s="246"/>
      <c r="P347" s="246"/>
      <c r="Q347" s="109">
        <v>27</v>
      </c>
      <c r="R347" s="248" t="s">
        <v>374</v>
      </c>
      <c r="S347" s="249"/>
      <c r="T347" s="250"/>
      <c r="U347" s="132"/>
    </row>
    <row r="348" spans="1:21" ht="24.75" customHeight="1">
      <c r="A348" s="265" t="s">
        <v>130</v>
      </c>
      <c r="B348" s="266"/>
      <c r="C348" s="158"/>
      <c r="D348" s="158"/>
      <c r="E348" s="108">
        <f t="shared" si="8"/>
        <v>0</v>
      </c>
      <c r="F348" s="160"/>
      <c r="G348" s="161"/>
      <c r="H348" s="159"/>
      <c r="I348" s="159"/>
      <c r="J348" s="159"/>
      <c r="K348" s="159"/>
      <c r="L348" s="21"/>
      <c r="M348" s="102">
        <v>12</v>
      </c>
      <c r="N348" s="245" t="s">
        <v>369</v>
      </c>
      <c r="O348" s="246"/>
      <c r="P348" s="246"/>
      <c r="Q348" s="102">
        <v>28</v>
      </c>
      <c r="R348" s="248" t="s">
        <v>373</v>
      </c>
      <c r="S348" s="249"/>
      <c r="T348" s="250"/>
      <c r="U348" s="132"/>
    </row>
    <row r="349" spans="1:21" ht="24.75" customHeight="1">
      <c r="A349" s="265" t="s">
        <v>131</v>
      </c>
      <c r="B349" s="266"/>
      <c r="C349" s="158"/>
      <c r="D349" s="158"/>
      <c r="E349" s="108">
        <f t="shared" si="8"/>
        <v>0</v>
      </c>
      <c r="F349" s="160"/>
      <c r="G349" s="161"/>
      <c r="H349" s="159"/>
      <c r="I349" s="159"/>
      <c r="J349" s="159"/>
      <c r="K349" s="159"/>
      <c r="L349" s="21"/>
      <c r="M349" s="102">
        <v>13</v>
      </c>
      <c r="N349" s="245" t="s">
        <v>388</v>
      </c>
      <c r="O349" s="246"/>
      <c r="P349" s="246"/>
      <c r="Q349" s="102">
        <v>29</v>
      </c>
      <c r="R349" s="248" t="s">
        <v>372</v>
      </c>
      <c r="S349" s="249"/>
      <c r="T349" s="250"/>
      <c r="U349" s="132"/>
    </row>
    <row r="350" spans="1:21" ht="24.75" customHeight="1">
      <c r="A350" s="265" t="s">
        <v>132</v>
      </c>
      <c r="B350" s="266"/>
      <c r="C350" s="158"/>
      <c r="D350" s="158"/>
      <c r="E350" s="108">
        <f t="shared" si="8"/>
        <v>0</v>
      </c>
      <c r="F350" s="160"/>
      <c r="G350" s="161"/>
      <c r="H350" s="159"/>
      <c r="I350" s="159"/>
      <c r="J350" s="159"/>
      <c r="K350" s="159"/>
      <c r="L350" s="21"/>
      <c r="M350" s="102">
        <v>14</v>
      </c>
      <c r="N350" s="245" t="s">
        <v>389</v>
      </c>
      <c r="O350" s="246"/>
      <c r="P350" s="246"/>
      <c r="Q350" s="109">
        <v>30</v>
      </c>
      <c r="R350" s="248" t="s">
        <v>371</v>
      </c>
      <c r="S350" s="249"/>
      <c r="T350" s="250"/>
      <c r="U350" s="132"/>
    </row>
    <row r="351" spans="1:21" ht="24.75" customHeight="1">
      <c r="A351" s="251" t="s">
        <v>731</v>
      </c>
      <c r="B351" s="252"/>
      <c r="C351" s="154" t="str">
        <f>IF(COUNTBLANK(C338:C350),"空欄あり",COUNT(C338:C350)-COUNTIF(C338:C350,0))</f>
        <v>空欄あり</v>
      </c>
      <c r="D351" s="154" t="str">
        <f>IF(COUNTBLANK(D338:D350),"空欄あり",COUNT(D338:D350)-COUNTIF(D338:D350,0))</f>
        <v>空欄あり</v>
      </c>
      <c r="E351" s="157"/>
      <c r="F351" s="21"/>
      <c r="G351" s="21"/>
      <c r="H351" s="21"/>
      <c r="I351" s="21"/>
      <c r="J351" s="21"/>
      <c r="K351" s="21"/>
      <c r="L351" s="21"/>
      <c r="M351" s="102">
        <v>15</v>
      </c>
      <c r="N351" s="245" t="s">
        <v>390</v>
      </c>
      <c r="O351" s="246"/>
      <c r="P351" s="247"/>
      <c r="Q351" s="102">
        <v>31</v>
      </c>
      <c r="R351" s="248" t="s">
        <v>370</v>
      </c>
      <c r="S351" s="249"/>
      <c r="T351" s="250"/>
      <c r="U351" s="132"/>
    </row>
    <row r="352" spans="1:21" ht="24.75" customHeight="1">
      <c r="A352" s="251" t="s">
        <v>732</v>
      </c>
      <c r="B352" s="252"/>
      <c r="C352" s="154" t="str">
        <f>IF(C351="空欄あり","-",IF(D335="","-",IF(I335="","-",IF(G352=0,"-",IF(C351=10,SUM(C338:C350)*1.3,IF(C351=11,SUM(C338:C350)*1.182,IF(C351=12,SUM(C338:C350)*1.084,IF(C351=13,SUM(C338:C350)*1,"-"))))))))</f>
        <v>-</v>
      </c>
      <c r="D352" s="154" t="str">
        <f>IF(D351="空欄あり","-",IF(D335="","-",IF(I335="","-",IF(G352=0,"-",IF(D351=10,SUM(D338:D350)*1.3,IF(D351=11,SUM(D338:D350)*1.182,IF(D351=12,SUM(D338:D350)*1.084,IF(D351=13,SUM(D338:D350)*1,"-"))))))))</f>
        <v>-</v>
      </c>
      <c r="E352" s="156" t="str">
        <f>IF(C352="-","-",IF(D352="-","-",D352-C352))</f>
        <v>-</v>
      </c>
      <c r="F352" s="21"/>
      <c r="G352" s="155">
        <f>IF(A345=選択肢!$A$13,1,IF(A345=選択肢!$A$14,1,0))</f>
        <v>0</v>
      </c>
      <c r="H352" s="21"/>
      <c r="I352" s="21"/>
      <c r="J352" s="21"/>
      <c r="K352" s="21"/>
      <c r="L352" s="21"/>
      <c r="M352" s="102">
        <v>16</v>
      </c>
      <c r="N352" s="245" t="s">
        <v>391</v>
      </c>
      <c r="O352" s="246"/>
      <c r="P352" s="247"/>
      <c r="Q352" s="21"/>
      <c r="R352" s="21"/>
      <c r="S352" s="21"/>
      <c r="T352" s="21"/>
      <c r="U352" s="132"/>
    </row>
    <row r="353" spans="1:21" ht="18.600000000000001" thickBot="1">
      <c r="A353" s="143"/>
      <c r="B353" s="142"/>
      <c r="C353" s="142"/>
      <c r="D353" s="142"/>
      <c r="E353" s="142"/>
      <c r="F353" s="135"/>
      <c r="G353" s="135"/>
      <c r="H353" s="135"/>
      <c r="I353" s="135"/>
      <c r="J353" s="135"/>
      <c r="K353" s="135"/>
      <c r="L353" s="135"/>
      <c r="M353" s="135"/>
      <c r="N353" s="135"/>
      <c r="O353" s="135"/>
      <c r="P353" s="135"/>
      <c r="Q353" s="135"/>
      <c r="R353" s="135"/>
      <c r="S353" s="135"/>
      <c r="T353" s="135"/>
      <c r="U353" s="136"/>
    </row>
    <row r="354" spans="1:21" ht="18.600000000000001" thickBot="1"/>
    <row r="355" spans="1:21">
      <c r="A355" s="137">
        <v>10</v>
      </c>
      <c r="B355" s="129"/>
      <c r="C355" s="129"/>
      <c r="D355" s="129"/>
      <c r="E355" s="129"/>
      <c r="F355" s="129"/>
      <c r="G355" s="129"/>
      <c r="H355" s="129"/>
      <c r="I355" s="129"/>
      <c r="J355" s="129"/>
      <c r="K355" s="129"/>
      <c r="L355" s="129"/>
      <c r="M355" s="129"/>
      <c r="N355" s="129"/>
      <c r="O355" s="129"/>
      <c r="P355" s="129"/>
      <c r="Q355" s="129"/>
      <c r="R355" s="129"/>
      <c r="S355" s="129"/>
      <c r="T355" s="129"/>
      <c r="U355" s="130"/>
    </row>
    <row r="356" spans="1:21" ht="23.25" customHeight="1">
      <c r="A356" s="131"/>
      <c r="B356" s="21"/>
      <c r="C356" s="21"/>
      <c r="D356" s="21"/>
      <c r="E356" s="21"/>
      <c r="F356" s="276" t="s">
        <v>139</v>
      </c>
      <c r="G356" s="276"/>
      <c r="H356" s="181"/>
      <c r="I356" s="181"/>
      <c r="J356" s="181"/>
      <c r="K356" s="181"/>
      <c r="L356" s="21"/>
      <c r="M356" s="21"/>
      <c r="N356" s="21"/>
      <c r="O356" s="21"/>
      <c r="P356" s="21"/>
      <c r="Q356" s="21"/>
      <c r="R356" s="21"/>
      <c r="S356" s="21"/>
      <c r="T356" s="21"/>
      <c r="U356" s="132"/>
    </row>
    <row r="357" spans="1:21">
      <c r="A357" s="131" t="s">
        <v>636</v>
      </c>
      <c r="B357" s="21"/>
      <c r="C357" s="21"/>
      <c r="D357" s="21"/>
      <c r="E357" s="21"/>
      <c r="F357" s="21"/>
      <c r="G357" s="21"/>
      <c r="H357" s="21"/>
      <c r="I357" s="21"/>
      <c r="J357" s="21"/>
      <c r="K357" s="21"/>
      <c r="L357" s="21"/>
      <c r="M357" s="21"/>
      <c r="N357" s="21"/>
      <c r="O357" s="21"/>
      <c r="P357" s="21"/>
      <c r="Q357" s="21"/>
      <c r="R357" s="21"/>
      <c r="S357" s="21"/>
      <c r="T357" s="21"/>
      <c r="U357" s="132"/>
    </row>
    <row r="358" spans="1:21">
      <c r="A358" s="258" t="s">
        <v>123</v>
      </c>
      <c r="B358" s="192"/>
      <c r="C358" s="208"/>
      <c r="D358" s="209"/>
      <c r="E358" s="210"/>
      <c r="F358" s="103"/>
      <c r="G358" s="103"/>
      <c r="H358" s="103"/>
      <c r="I358" s="103"/>
      <c r="J358" s="21"/>
      <c r="K358" s="21"/>
      <c r="L358" s="21"/>
      <c r="M358" s="21"/>
      <c r="N358" s="21"/>
      <c r="O358" s="21"/>
      <c r="P358" s="21"/>
      <c r="Q358" s="21"/>
      <c r="R358" s="21"/>
      <c r="S358" s="21"/>
      <c r="T358" s="21"/>
      <c r="U358" s="132"/>
    </row>
    <row r="359" spans="1:21">
      <c r="A359" s="258" t="s">
        <v>43</v>
      </c>
      <c r="B359" s="192"/>
      <c r="C359" s="208"/>
      <c r="D359" s="209"/>
      <c r="E359" s="210"/>
      <c r="F359" s="103"/>
      <c r="G359" s="103"/>
      <c r="H359" s="103"/>
      <c r="I359" s="103"/>
      <c r="J359" s="21"/>
      <c r="K359" s="21"/>
      <c r="L359" s="21"/>
      <c r="M359" s="21"/>
      <c r="N359" s="21"/>
      <c r="O359" s="21"/>
      <c r="P359" s="21"/>
      <c r="Q359" s="21"/>
      <c r="R359" s="21"/>
      <c r="S359" s="21"/>
      <c r="T359" s="21"/>
      <c r="U359" s="132"/>
    </row>
    <row r="360" spans="1:21">
      <c r="A360" s="258" t="s">
        <v>44</v>
      </c>
      <c r="B360" s="192"/>
      <c r="C360" s="208"/>
      <c r="D360" s="209"/>
      <c r="E360" s="210"/>
      <c r="F360" s="67"/>
      <c r="G360" s="67"/>
      <c r="H360" s="67"/>
      <c r="I360" s="67"/>
      <c r="J360" s="67"/>
      <c r="K360" s="67"/>
      <c r="L360" s="67"/>
      <c r="M360" s="21"/>
      <c r="N360" s="21"/>
      <c r="O360" s="21"/>
      <c r="P360" s="21"/>
      <c r="Q360" s="21"/>
      <c r="R360" s="21"/>
      <c r="S360" s="21"/>
      <c r="T360" s="21"/>
      <c r="U360" s="132"/>
    </row>
    <row r="361" spans="1:21">
      <c r="A361" s="258" t="s">
        <v>45</v>
      </c>
      <c r="B361" s="192"/>
      <c r="C361" s="243"/>
      <c r="D361" s="244"/>
      <c r="E361" s="244"/>
      <c r="F361" s="243"/>
      <c r="G361" s="244"/>
      <c r="H361" s="244"/>
      <c r="I361" s="211"/>
      <c r="J361" s="211"/>
      <c r="K361" s="211"/>
      <c r="L361" s="67"/>
      <c r="M361" s="21"/>
      <c r="N361" s="21"/>
      <c r="O361" s="21"/>
      <c r="P361" s="21"/>
      <c r="Q361" s="21"/>
      <c r="R361" s="21"/>
      <c r="S361" s="21"/>
      <c r="T361" s="21"/>
      <c r="U361" s="132"/>
    </row>
    <row r="362" spans="1:21">
      <c r="A362" s="275" t="s">
        <v>46</v>
      </c>
      <c r="B362" s="223"/>
      <c r="C362" s="243"/>
      <c r="D362" s="244"/>
      <c r="E362" s="253"/>
      <c r="F362" s="67"/>
      <c r="G362" s="67"/>
      <c r="H362" s="67"/>
      <c r="I362" s="67"/>
      <c r="J362" s="67"/>
      <c r="K362" s="67"/>
      <c r="L362" s="67"/>
      <c r="M362" s="21"/>
      <c r="N362" s="21"/>
      <c r="O362" s="21"/>
      <c r="P362" s="21"/>
      <c r="Q362" s="21"/>
      <c r="R362" s="21"/>
      <c r="S362" s="21"/>
      <c r="T362" s="21"/>
      <c r="U362" s="132"/>
    </row>
    <row r="363" spans="1:21">
      <c r="A363" s="258" t="s">
        <v>47</v>
      </c>
      <c r="B363" s="192"/>
      <c r="C363" s="208"/>
      <c r="D363" s="209"/>
      <c r="E363" s="210"/>
      <c r="F363" s="103"/>
      <c r="G363" s="103"/>
      <c r="H363" s="103"/>
      <c r="I363" s="103"/>
      <c r="J363" s="103"/>
      <c r="K363" s="103"/>
      <c r="L363" s="103"/>
      <c r="M363" s="21"/>
      <c r="N363" s="21"/>
      <c r="O363" s="21"/>
      <c r="P363" s="21"/>
      <c r="Q363" s="21"/>
      <c r="R363" s="21"/>
      <c r="S363" s="21"/>
      <c r="T363" s="21"/>
      <c r="U363" s="132"/>
    </row>
    <row r="364" spans="1:21" ht="12.75" customHeight="1">
      <c r="A364" s="133"/>
      <c r="B364" s="103"/>
      <c r="C364" s="103"/>
      <c r="D364" s="103"/>
      <c r="E364" s="103"/>
      <c r="F364" s="103"/>
      <c r="G364" s="103"/>
      <c r="H364" s="103"/>
      <c r="I364" s="103"/>
      <c r="J364" s="103"/>
      <c r="K364" s="103"/>
      <c r="L364" s="103"/>
      <c r="M364" s="21"/>
      <c r="N364" s="21"/>
      <c r="O364" s="21"/>
      <c r="P364" s="21"/>
      <c r="Q364" s="21"/>
      <c r="R364" s="21"/>
      <c r="S364" s="21"/>
      <c r="T364" s="21"/>
      <c r="U364" s="132"/>
    </row>
    <row r="365" spans="1:21" ht="23.25" customHeight="1">
      <c r="A365" s="134" t="s">
        <v>186</v>
      </c>
      <c r="B365" s="104"/>
      <c r="C365" s="104"/>
      <c r="D365" s="104"/>
      <c r="E365" s="104"/>
      <c r="F365" s="104"/>
      <c r="G365" s="104"/>
      <c r="H365" s="104"/>
      <c r="I365" s="104"/>
      <c r="J365" s="104"/>
      <c r="K365" s="104"/>
      <c r="L365" s="21"/>
      <c r="M365" s="21"/>
      <c r="N365" s="21"/>
      <c r="O365" s="21"/>
      <c r="P365" s="21"/>
      <c r="Q365" s="21"/>
      <c r="R365" s="21"/>
      <c r="S365" s="21"/>
      <c r="T365" s="21"/>
      <c r="U365" s="132"/>
    </row>
    <row r="366" spans="1:21">
      <c r="A366" s="258"/>
      <c r="B366" s="192"/>
      <c r="C366" s="190" t="s">
        <v>63</v>
      </c>
      <c r="D366" s="191"/>
      <c r="E366" s="192"/>
      <c r="F366" s="216" t="s">
        <v>138</v>
      </c>
      <c r="G366" s="216"/>
      <c r="H366" s="216"/>
      <c r="I366" s="216"/>
      <c r="J366" s="216"/>
      <c r="K366" s="216"/>
      <c r="L366" s="103"/>
      <c r="M366" s="21"/>
      <c r="N366" s="21"/>
      <c r="O366" s="21"/>
      <c r="P366" s="21"/>
      <c r="Q366" s="21"/>
      <c r="R366" s="21"/>
      <c r="S366" s="21"/>
      <c r="T366" s="21"/>
      <c r="U366" s="132"/>
    </row>
    <row r="367" spans="1:21">
      <c r="A367" s="262" t="s">
        <v>637</v>
      </c>
      <c r="B367" s="263"/>
      <c r="C367" s="243"/>
      <c r="D367" s="244"/>
      <c r="E367" s="253"/>
      <c r="F367" s="243"/>
      <c r="G367" s="253"/>
      <c r="H367" s="243"/>
      <c r="I367" s="253"/>
      <c r="J367" s="243"/>
      <c r="K367" s="253"/>
      <c r="L367" s="67"/>
      <c r="M367" s="21"/>
      <c r="N367" s="21"/>
      <c r="O367" s="21"/>
      <c r="P367" s="21"/>
      <c r="Q367" s="21"/>
      <c r="R367" s="21"/>
      <c r="S367" s="21"/>
      <c r="T367" s="21"/>
      <c r="U367" s="132"/>
    </row>
    <row r="368" spans="1:21">
      <c r="A368" s="264" t="s">
        <v>638</v>
      </c>
      <c r="B368" s="204"/>
      <c r="C368" s="243"/>
      <c r="D368" s="244"/>
      <c r="E368" s="253"/>
      <c r="F368" s="243"/>
      <c r="G368" s="253"/>
      <c r="H368" s="243"/>
      <c r="I368" s="253"/>
      <c r="J368" s="243"/>
      <c r="K368" s="253"/>
      <c r="L368" s="103"/>
      <c r="M368" s="21"/>
      <c r="N368" s="21"/>
      <c r="O368" s="21"/>
      <c r="P368" s="21"/>
      <c r="Q368" s="21"/>
      <c r="R368" s="21"/>
      <c r="S368" s="21"/>
      <c r="T368" s="21"/>
      <c r="U368" s="132"/>
    </row>
    <row r="369" spans="1:21">
      <c r="A369" s="277" t="s">
        <v>48</v>
      </c>
      <c r="B369" s="278"/>
      <c r="C369" s="181"/>
      <c r="D369" s="181"/>
      <c r="E369" s="105" t="s">
        <v>133</v>
      </c>
      <c r="F369" s="67"/>
      <c r="G369" s="67"/>
      <c r="H369" s="67"/>
      <c r="I369" s="67"/>
      <c r="J369" s="67"/>
      <c r="K369" s="103"/>
      <c r="L369" s="103"/>
      <c r="M369" s="21"/>
      <c r="N369" s="21"/>
      <c r="O369" s="21"/>
      <c r="P369" s="21"/>
      <c r="Q369" s="21"/>
      <c r="R369" s="21"/>
      <c r="S369" s="21"/>
      <c r="T369" s="21"/>
      <c r="U369" s="132"/>
    </row>
    <row r="370" spans="1:21">
      <c r="A370" s="133"/>
      <c r="B370" s="103"/>
      <c r="C370" s="103"/>
      <c r="D370" s="103"/>
      <c r="E370" s="103"/>
      <c r="F370" s="67"/>
      <c r="G370" s="67"/>
      <c r="H370" s="67"/>
      <c r="I370" s="67"/>
      <c r="J370" s="67"/>
      <c r="K370" s="103"/>
      <c r="L370" s="103"/>
      <c r="M370" s="21"/>
      <c r="N370" s="21"/>
      <c r="O370" s="21"/>
      <c r="P370" s="21"/>
      <c r="Q370" s="21"/>
      <c r="R370" s="21"/>
      <c r="S370" s="21"/>
      <c r="T370" s="21"/>
      <c r="U370" s="132"/>
    </row>
    <row r="371" spans="1:21" ht="23.25" customHeight="1">
      <c r="A371" s="134" t="s">
        <v>187</v>
      </c>
      <c r="B371" s="104"/>
      <c r="C371" s="104"/>
      <c r="D371" s="104"/>
      <c r="E371" s="104"/>
      <c r="F371" s="104"/>
      <c r="G371" s="104"/>
      <c r="H371" s="104"/>
      <c r="I371" s="104"/>
      <c r="J371" s="104"/>
      <c r="K371" s="104"/>
      <c r="L371" s="21"/>
      <c r="M371" s="21"/>
      <c r="N371" s="21"/>
      <c r="O371" s="21"/>
      <c r="P371" s="21"/>
      <c r="Q371" s="21"/>
      <c r="R371" s="21"/>
      <c r="S371" s="21"/>
      <c r="T371" s="21"/>
      <c r="U371" s="132"/>
    </row>
    <row r="372" spans="1:21" ht="34.5" customHeight="1">
      <c r="A372" s="254" t="s">
        <v>743</v>
      </c>
      <c r="B372" s="255"/>
      <c r="C372" s="255"/>
      <c r="D372" s="255"/>
      <c r="E372" s="255"/>
      <c r="F372" s="255"/>
      <c r="G372" s="255"/>
      <c r="H372" s="255"/>
      <c r="I372" s="255"/>
      <c r="J372" s="255"/>
      <c r="K372" s="255"/>
      <c r="L372" s="255"/>
      <c r="M372" s="255"/>
      <c r="N372" s="255"/>
      <c r="O372" s="255"/>
      <c r="P372" s="255"/>
      <c r="Q372" s="255"/>
      <c r="R372" s="255"/>
      <c r="S372" s="255"/>
      <c r="T372" s="255"/>
      <c r="U372" s="132"/>
    </row>
    <row r="373" spans="1:21" ht="102.45" customHeight="1">
      <c r="A373" s="254"/>
      <c r="B373" s="255"/>
      <c r="C373" s="255"/>
      <c r="D373" s="255"/>
      <c r="E373" s="255"/>
      <c r="F373" s="255"/>
      <c r="G373" s="255"/>
      <c r="H373" s="255"/>
      <c r="I373" s="255"/>
      <c r="J373" s="255"/>
      <c r="K373" s="255"/>
      <c r="L373" s="255"/>
      <c r="M373" s="255"/>
      <c r="N373" s="255"/>
      <c r="O373" s="255"/>
      <c r="P373" s="255"/>
      <c r="Q373" s="255"/>
      <c r="R373" s="255"/>
      <c r="S373" s="255"/>
      <c r="T373" s="255"/>
      <c r="U373" s="132"/>
    </row>
    <row r="374" spans="1:21">
      <c r="A374" s="258" t="s">
        <v>179</v>
      </c>
      <c r="B374" s="191"/>
      <c r="C374" s="191"/>
      <c r="D374" s="256"/>
      <c r="E374" s="257"/>
      <c r="F374" s="259" t="s">
        <v>180</v>
      </c>
      <c r="G374" s="260"/>
      <c r="H374" s="260"/>
      <c r="I374" s="256"/>
      <c r="J374" s="257"/>
      <c r="K374" s="21"/>
      <c r="L374" s="21"/>
      <c r="M374" s="261" t="s">
        <v>395</v>
      </c>
      <c r="N374" s="261"/>
      <c r="O374" s="261"/>
      <c r="P374" s="261"/>
      <c r="Q374" s="261"/>
      <c r="R374" s="261"/>
      <c r="S374" s="261"/>
      <c r="T374" s="261"/>
      <c r="U374" s="132"/>
    </row>
    <row r="375" spans="1:21" ht="18.600000000000001" thickBot="1">
      <c r="A375" s="267" t="s">
        <v>393</v>
      </c>
      <c r="B375" s="216"/>
      <c r="C375" s="221" t="s">
        <v>135</v>
      </c>
      <c r="D375" s="222"/>
      <c r="E375" s="223"/>
      <c r="F375" s="274" t="s">
        <v>394</v>
      </c>
      <c r="G375" s="216"/>
      <c r="H375" s="216"/>
      <c r="I375" s="216"/>
      <c r="J375" s="216"/>
      <c r="K375" s="216"/>
      <c r="L375" s="21"/>
      <c r="M375" s="106" t="s">
        <v>24</v>
      </c>
      <c r="N375" s="190" t="s">
        <v>359</v>
      </c>
      <c r="O375" s="191"/>
      <c r="P375" s="191"/>
      <c r="Q375" s="106" t="s">
        <v>24</v>
      </c>
      <c r="R375" s="190" t="s">
        <v>359</v>
      </c>
      <c r="S375" s="191"/>
      <c r="T375" s="192"/>
      <c r="U375" s="132"/>
    </row>
    <row r="376" spans="1:21" ht="18.75" customHeight="1" thickTop="1">
      <c r="A376" s="267"/>
      <c r="B376" s="216"/>
      <c r="C376" s="26" t="s">
        <v>134</v>
      </c>
      <c r="D376" s="26" t="s">
        <v>50</v>
      </c>
      <c r="E376" s="39" t="s">
        <v>51</v>
      </c>
      <c r="F376" s="107" t="s">
        <v>52</v>
      </c>
      <c r="G376" s="70" t="s">
        <v>53</v>
      </c>
      <c r="H376" s="46" t="s">
        <v>54</v>
      </c>
      <c r="I376" s="46" t="s">
        <v>55</v>
      </c>
      <c r="J376" s="46" t="s">
        <v>56</v>
      </c>
      <c r="K376" s="46" t="s">
        <v>57</v>
      </c>
      <c r="L376" s="21"/>
      <c r="M376" s="102">
        <v>1</v>
      </c>
      <c r="N376" s="245" t="s">
        <v>386</v>
      </c>
      <c r="O376" s="246"/>
      <c r="P376" s="246"/>
      <c r="Q376" s="102">
        <v>17</v>
      </c>
      <c r="R376" s="248" t="s">
        <v>241</v>
      </c>
      <c r="S376" s="249"/>
      <c r="T376" s="250"/>
      <c r="U376" s="132"/>
    </row>
    <row r="377" spans="1:21" ht="24.75" customHeight="1">
      <c r="A377" s="265" t="s">
        <v>124</v>
      </c>
      <c r="B377" s="266"/>
      <c r="C377" s="158"/>
      <c r="D377" s="158"/>
      <c r="E377" s="108">
        <f t="shared" ref="E377:E389" si="9">D377-C377</f>
        <v>0</v>
      </c>
      <c r="F377" s="160"/>
      <c r="G377" s="161"/>
      <c r="H377" s="159"/>
      <c r="I377" s="159"/>
      <c r="J377" s="159"/>
      <c r="K377" s="159"/>
      <c r="L377" s="21"/>
      <c r="M377" s="102">
        <v>2</v>
      </c>
      <c r="N377" s="245" t="s">
        <v>360</v>
      </c>
      <c r="O377" s="246"/>
      <c r="P377" s="246"/>
      <c r="Q377" s="109">
        <v>18</v>
      </c>
      <c r="R377" s="248" t="s">
        <v>385</v>
      </c>
      <c r="S377" s="249"/>
      <c r="T377" s="250"/>
      <c r="U377" s="132"/>
    </row>
    <row r="378" spans="1:21" ht="24.75" customHeight="1">
      <c r="A378" s="265" t="s">
        <v>125</v>
      </c>
      <c r="B378" s="266"/>
      <c r="C378" s="158"/>
      <c r="D378" s="158"/>
      <c r="E378" s="108">
        <f t="shared" si="9"/>
        <v>0</v>
      </c>
      <c r="F378" s="160"/>
      <c r="G378" s="161"/>
      <c r="H378" s="159"/>
      <c r="I378" s="159"/>
      <c r="J378" s="159"/>
      <c r="K378" s="159"/>
      <c r="L378" s="21"/>
      <c r="M378" s="102">
        <v>3</v>
      </c>
      <c r="N378" s="245" t="s">
        <v>387</v>
      </c>
      <c r="O378" s="246"/>
      <c r="P378" s="246"/>
      <c r="Q378" s="102">
        <v>19</v>
      </c>
      <c r="R378" s="248" t="s">
        <v>384</v>
      </c>
      <c r="S378" s="249"/>
      <c r="T378" s="250"/>
      <c r="U378" s="132"/>
    </row>
    <row r="379" spans="1:21" ht="27" customHeight="1">
      <c r="A379" s="265" t="s">
        <v>126</v>
      </c>
      <c r="B379" s="266"/>
      <c r="C379" s="158"/>
      <c r="D379" s="158"/>
      <c r="E379" s="108">
        <f t="shared" si="9"/>
        <v>0</v>
      </c>
      <c r="F379" s="160"/>
      <c r="G379" s="161"/>
      <c r="H379" s="159"/>
      <c r="I379" s="159"/>
      <c r="J379" s="159"/>
      <c r="K379" s="159"/>
      <c r="L379" s="21"/>
      <c r="M379" s="102">
        <v>4</v>
      </c>
      <c r="N379" s="245" t="s">
        <v>362</v>
      </c>
      <c r="O379" s="246"/>
      <c r="P379" s="246"/>
      <c r="Q379" s="102">
        <v>20</v>
      </c>
      <c r="R379" s="248" t="s">
        <v>383</v>
      </c>
      <c r="S379" s="249"/>
      <c r="T379" s="250"/>
      <c r="U379" s="132"/>
    </row>
    <row r="380" spans="1:21" ht="24.75" customHeight="1">
      <c r="A380" s="265" t="s">
        <v>127</v>
      </c>
      <c r="B380" s="266"/>
      <c r="C380" s="158"/>
      <c r="D380" s="158"/>
      <c r="E380" s="108">
        <f t="shared" si="9"/>
        <v>0</v>
      </c>
      <c r="F380" s="160"/>
      <c r="G380" s="161"/>
      <c r="H380" s="159"/>
      <c r="I380" s="159"/>
      <c r="J380" s="159"/>
      <c r="K380" s="159"/>
      <c r="L380" s="21"/>
      <c r="M380" s="102">
        <v>5</v>
      </c>
      <c r="N380" s="245" t="s">
        <v>363</v>
      </c>
      <c r="O380" s="246"/>
      <c r="P380" s="246"/>
      <c r="Q380" s="109">
        <v>21</v>
      </c>
      <c r="R380" s="248" t="s">
        <v>380</v>
      </c>
      <c r="S380" s="249"/>
      <c r="T380" s="250"/>
      <c r="U380" s="132"/>
    </row>
    <row r="381" spans="1:21" ht="24.75" customHeight="1">
      <c r="A381" s="270" t="s">
        <v>658</v>
      </c>
      <c r="B381" s="271"/>
      <c r="C381" s="158"/>
      <c r="D381" s="158"/>
      <c r="E381" s="108">
        <f t="shared" si="9"/>
        <v>0</v>
      </c>
      <c r="F381" s="160"/>
      <c r="G381" s="161"/>
      <c r="H381" s="159"/>
      <c r="I381" s="159"/>
      <c r="J381" s="159"/>
      <c r="K381" s="159"/>
      <c r="L381" s="21"/>
      <c r="M381" s="102">
        <v>6</v>
      </c>
      <c r="N381" s="245" t="s">
        <v>364</v>
      </c>
      <c r="O381" s="246"/>
      <c r="P381" s="246"/>
      <c r="Q381" s="102">
        <v>22</v>
      </c>
      <c r="R381" s="248" t="s">
        <v>379</v>
      </c>
      <c r="S381" s="249"/>
      <c r="T381" s="250"/>
      <c r="U381" s="132"/>
    </row>
    <row r="382" spans="1:21" ht="24.75" customHeight="1">
      <c r="A382" s="270" t="s">
        <v>659</v>
      </c>
      <c r="B382" s="271"/>
      <c r="C382" s="158"/>
      <c r="D382" s="158"/>
      <c r="E382" s="108">
        <f t="shared" si="9"/>
        <v>0</v>
      </c>
      <c r="F382" s="160"/>
      <c r="G382" s="161"/>
      <c r="H382" s="159"/>
      <c r="I382" s="159"/>
      <c r="J382" s="159"/>
      <c r="K382" s="159"/>
      <c r="L382" s="21"/>
      <c r="M382" s="102">
        <v>7</v>
      </c>
      <c r="N382" s="245" t="s">
        <v>365</v>
      </c>
      <c r="O382" s="246"/>
      <c r="P382" s="246"/>
      <c r="Q382" s="102">
        <v>23</v>
      </c>
      <c r="R382" s="248" t="s">
        <v>378</v>
      </c>
      <c r="S382" s="249"/>
      <c r="T382" s="250"/>
      <c r="U382" s="132"/>
    </row>
    <row r="383" spans="1:21" ht="29.4" customHeight="1">
      <c r="A383" s="272" t="s">
        <v>128</v>
      </c>
      <c r="B383" s="273"/>
      <c r="C383" s="158"/>
      <c r="D383" s="158"/>
      <c r="E383" s="108">
        <f t="shared" si="9"/>
        <v>0</v>
      </c>
      <c r="F383" s="160"/>
      <c r="G383" s="161"/>
      <c r="H383" s="159"/>
      <c r="I383" s="159"/>
      <c r="J383" s="159"/>
      <c r="K383" s="159"/>
      <c r="L383" s="21"/>
      <c r="M383" s="102">
        <v>8</v>
      </c>
      <c r="N383" s="245" t="s">
        <v>366</v>
      </c>
      <c r="O383" s="246"/>
      <c r="P383" s="246"/>
      <c r="Q383" s="109">
        <v>24</v>
      </c>
      <c r="R383" s="248" t="s">
        <v>377</v>
      </c>
      <c r="S383" s="249"/>
      <c r="T383" s="250"/>
      <c r="U383" s="132"/>
    </row>
    <row r="384" spans="1:21" ht="32.4" customHeight="1">
      <c r="A384" s="268" t="s">
        <v>734</v>
      </c>
      <c r="B384" s="269"/>
      <c r="C384" s="158"/>
      <c r="D384" s="158"/>
      <c r="E384" s="108">
        <f t="shared" si="9"/>
        <v>0</v>
      </c>
      <c r="F384" s="160"/>
      <c r="G384" s="161"/>
      <c r="H384" s="159"/>
      <c r="I384" s="159"/>
      <c r="J384" s="159"/>
      <c r="K384" s="159"/>
      <c r="L384" s="21"/>
      <c r="M384" s="102">
        <v>9</v>
      </c>
      <c r="N384" s="245" t="s">
        <v>367</v>
      </c>
      <c r="O384" s="246"/>
      <c r="P384" s="246"/>
      <c r="Q384" s="102">
        <v>25</v>
      </c>
      <c r="R384" s="248" t="s">
        <v>376</v>
      </c>
      <c r="S384" s="249"/>
      <c r="T384" s="250"/>
      <c r="U384" s="132"/>
    </row>
    <row r="385" spans="1:21" ht="24.75" customHeight="1">
      <c r="A385" s="265" t="s">
        <v>129</v>
      </c>
      <c r="B385" s="266"/>
      <c r="C385" s="158"/>
      <c r="D385" s="158"/>
      <c r="E385" s="108">
        <f t="shared" si="9"/>
        <v>0</v>
      </c>
      <c r="F385" s="160"/>
      <c r="G385" s="161"/>
      <c r="H385" s="159"/>
      <c r="I385" s="159"/>
      <c r="J385" s="159"/>
      <c r="K385" s="159"/>
      <c r="L385" s="21"/>
      <c r="M385" s="102">
        <v>10</v>
      </c>
      <c r="N385" s="245" t="s">
        <v>368</v>
      </c>
      <c r="O385" s="246"/>
      <c r="P385" s="246"/>
      <c r="Q385" s="102">
        <v>26</v>
      </c>
      <c r="R385" s="248" t="s">
        <v>375</v>
      </c>
      <c r="S385" s="249"/>
      <c r="T385" s="250"/>
      <c r="U385" s="132"/>
    </row>
    <row r="386" spans="1:21" ht="24.75" customHeight="1">
      <c r="A386" s="270" t="s">
        <v>660</v>
      </c>
      <c r="B386" s="271"/>
      <c r="C386" s="158"/>
      <c r="D386" s="158"/>
      <c r="E386" s="108">
        <f t="shared" si="9"/>
        <v>0</v>
      </c>
      <c r="F386" s="160"/>
      <c r="G386" s="161"/>
      <c r="H386" s="159"/>
      <c r="I386" s="159"/>
      <c r="J386" s="159"/>
      <c r="K386" s="159"/>
      <c r="L386" s="21"/>
      <c r="M386" s="102">
        <v>11</v>
      </c>
      <c r="N386" s="245" t="s">
        <v>245</v>
      </c>
      <c r="O386" s="246"/>
      <c r="P386" s="246"/>
      <c r="Q386" s="109">
        <v>27</v>
      </c>
      <c r="R386" s="248" t="s">
        <v>374</v>
      </c>
      <c r="S386" s="249"/>
      <c r="T386" s="250"/>
      <c r="U386" s="132"/>
    </row>
    <row r="387" spans="1:21" ht="24.75" customHeight="1">
      <c r="A387" s="265" t="s">
        <v>130</v>
      </c>
      <c r="B387" s="266"/>
      <c r="C387" s="158"/>
      <c r="D387" s="158"/>
      <c r="E387" s="108">
        <f t="shared" si="9"/>
        <v>0</v>
      </c>
      <c r="F387" s="160"/>
      <c r="G387" s="161"/>
      <c r="H387" s="159"/>
      <c r="I387" s="159"/>
      <c r="J387" s="159"/>
      <c r="K387" s="159"/>
      <c r="L387" s="21"/>
      <c r="M387" s="102">
        <v>12</v>
      </c>
      <c r="N387" s="245" t="s">
        <v>369</v>
      </c>
      <c r="O387" s="246"/>
      <c r="P387" s="246"/>
      <c r="Q387" s="102">
        <v>28</v>
      </c>
      <c r="R387" s="248" t="s">
        <v>373</v>
      </c>
      <c r="S387" s="249"/>
      <c r="T387" s="250"/>
      <c r="U387" s="132"/>
    </row>
    <row r="388" spans="1:21" ht="24.75" customHeight="1">
      <c r="A388" s="265" t="s">
        <v>131</v>
      </c>
      <c r="B388" s="266"/>
      <c r="C388" s="158"/>
      <c r="D388" s="158"/>
      <c r="E388" s="108">
        <f t="shared" si="9"/>
        <v>0</v>
      </c>
      <c r="F388" s="160"/>
      <c r="G388" s="161"/>
      <c r="H388" s="159"/>
      <c r="I388" s="159"/>
      <c r="J388" s="159"/>
      <c r="K388" s="159"/>
      <c r="L388" s="21"/>
      <c r="M388" s="102">
        <v>13</v>
      </c>
      <c r="N388" s="245" t="s">
        <v>388</v>
      </c>
      <c r="O388" s="246"/>
      <c r="P388" s="246"/>
      <c r="Q388" s="102">
        <v>29</v>
      </c>
      <c r="R388" s="248" t="s">
        <v>372</v>
      </c>
      <c r="S388" s="249"/>
      <c r="T388" s="250"/>
      <c r="U388" s="132"/>
    </row>
    <row r="389" spans="1:21" ht="24.75" customHeight="1">
      <c r="A389" s="265" t="s">
        <v>132</v>
      </c>
      <c r="B389" s="266"/>
      <c r="C389" s="158"/>
      <c r="D389" s="158"/>
      <c r="E389" s="108">
        <f t="shared" si="9"/>
        <v>0</v>
      </c>
      <c r="F389" s="160"/>
      <c r="G389" s="161"/>
      <c r="H389" s="159"/>
      <c r="I389" s="159"/>
      <c r="J389" s="159"/>
      <c r="K389" s="159"/>
      <c r="L389" s="21"/>
      <c r="M389" s="102">
        <v>14</v>
      </c>
      <c r="N389" s="245" t="s">
        <v>389</v>
      </c>
      <c r="O389" s="246"/>
      <c r="P389" s="246"/>
      <c r="Q389" s="109">
        <v>30</v>
      </c>
      <c r="R389" s="248" t="s">
        <v>371</v>
      </c>
      <c r="S389" s="249"/>
      <c r="T389" s="250"/>
      <c r="U389" s="132"/>
    </row>
    <row r="390" spans="1:21" ht="24.75" customHeight="1">
      <c r="A390" s="251" t="s">
        <v>731</v>
      </c>
      <c r="B390" s="252"/>
      <c r="C390" s="154" t="str">
        <f>IF(COUNTBLANK(C377:C389),"空欄あり",COUNT(C377:C389)-COUNTIF(C377:C389,0))</f>
        <v>空欄あり</v>
      </c>
      <c r="D390" s="154" t="str">
        <f>IF(COUNTBLANK(D377:D389),"空欄あり",COUNT(D377:D389)-COUNTIF(D377:D389,0))</f>
        <v>空欄あり</v>
      </c>
      <c r="E390" s="157"/>
      <c r="F390" s="21"/>
      <c r="G390" s="21"/>
      <c r="H390" s="21"/>
      <c r="I390" s="21"/>
      <c r="J390" s="21"/>
      <c r="K390" s="21"/>
      <c r="L390" s="21"/>
      <c r="M390" s="102">
        <v>15</v>
      </c>
      <c r="N390" s="245" t="s">
        <v>390</v>
      </c>
      <c r="O390" s="246"/>
      <c r="P390" s="247"/>
      <c r="Q390" s="102">
        <v>31</v>
      </c>
      <c r="R390" s="248" t="s">
        <v>370</v>
      </c>
      <c r="S390" s="249"/>
      <c r="T390" s="250"/>
      <c r="U390" s="132"/>
    </row>
    <row r="391" spans="1:21" ht="24.75" customHeight="1">
      <c r="A391" s="251" t="s">
        <v>732</v>
      </c>
      <c r="B391" s="252"/>
      <c r="C391" s="154" t="str">
        <f>IF(C390="空欄あり","-",IF(D374="","-",IF(I374="","-",IF(G391=0,"-",IF(C390=10,SUM(C377:C389)*1.3,IF(C390=11,SUM(C377:C389)*1.182,IF(C390=12,SUM(C377:C389)*1.084,IF(C390=13,SUM(C377:C389)*1,"-"))))))))</f>
        <v>-</v>
      </c>
      <c r="D391" s="154" t="str">
        <f>IF(D390="空欄あり","-",IF(D374="","-",IF(I374="","-",IF(G391=0,"-",IF(D390=10,SUM(D377:D389)*1.3,IF(D390=11,SUM(D377:D389)*1.182,IF(D390=12,SUM(D377:D389)*1.084,IF(D390=13,SUM(D377:D389)*1,"-"))))))))</f>
        <v>-</v>
      </c>
      <c r="E391" s="156" t="str">
        <f>IF(C391="-","-",IF(D391="-","-",D391-C391))</f>
        <v>-</v>
      </c>
      <c r="F391" s="21"/>
      <c r="G391" s="155">
        <f>IF(A384=選択肢!$A$13,1,IF(A384=選択肢!$A$14,1,0))</f>
        <v>0</v>
      </c>
      <c r="H391" s="21"/>
      <c r="I391" s="21"/>
      <c r="J391" s="21"/>
      <c r="K391" s="21"/>
      <c r="L391" s="21"/>
      <c r="M391" s="102">
        <v>16</v>
      </c>
      <c r="N391" s="245" t="s">
        <v>391</v>
      </c>
      <c r="O391" s="246"/>
      <c r="P391" s="247"/>
      <c r="Q391" s="21"/>
      <c r="R391" s="21"/>
      <c r="S391" s="21"/>
      <c r="T391" s="21"/>
      <c r="U391" s="132"/>
    </row>
    <row r="392" spans="1:21" ht="18.600000000000001" thickBot="1">
      <c r="A392" s="143"/>
      <c r="B392" s="142"/>
      <c r="C392" s="142"/>
      <c r="D392" s="142"/>
      <c r="E392" s="142"/>
      <c r="F392" s="135"/>
      <c r="G392" s="135"/>
      <c r="H392" s="135"/>
      <c r="I392" s="135"/>
      <c r="J392" s="135"/>
      <c r="K392" s="135"/>
      <c r="L392" s="135"/>
      <c r="M392" s="135"/>
      <c r="N392" s="135"/>
      <c r="O392" s="135"/>
      <c r="P392" s="135"/>
      <c r="Q392" s="135"/>
      <c r="R392" s="135"/>
      <c r="S392" s="135"/>
      <c r="T392" s="135"/>
      <c r="U392" s="136"/>
    </row>
    <row r="393" spans="1:21" ht="18.600000000000001" thickBot="1"/>
    <row r="394" spans="1:21">
      <c r="A394" s="137">
        <v>11</v>
      </c>
      <c r="B394" s="129"/>
      <c r="C394" s="129"/>
      <c r="D394" s="129"/>
      <c r="E394" s="129"/>
      <c r="F394" s="129"/>
      <c r="G394" s="129"/>
      <c r="H394" s="129"/>
      <c r="I394" s="129"/>
      <c r="J394" s="129"/>
      <c r="K394" s="129"/>
      <c r="L394" s="129"/>
      <c r="M394" s="129"/>
      <c r="N394" s="129"/>
      <c r="O394" s="129"/>
      <c r="P394" s="129"/>
      <c r="Q394" s="129"/>
      <c r="R394" s="129"/>
      <c r="S394" s="129"/>
      <c r="T394" s="129"/>
      <c r="U394" s="130"/>
    </row>
    <row r="395" spans="1:21" ht="23.25" customHeight="1">
      <c r="A395" s="131"/>
      <c r="B395" s="21"/>
      <c r="C395" s="21"/>
      <c r="D395" s="21"/>
      <c r="E395" s="21"/>
      <c r="F395" s="276" t="s">
        <v>139</v>
      </c>
      <c r="G395" s="276"/>
      <c r="H395" s="181"/>
      <c r="I395" s="181"/>
      <c r="J395" s="181"/>
      <c r="K395" s="181"/>
      <c r="L395" s="21"/>
      <c r="M395" s="21"/>
      <c r="N395" s="21"/>
      <c r="O395" s="21"/>
      <c r="P395" s="21"/>
      <c r="Q395" s="21"/>
      <c r="R395" s="21"/>
      <c r="S395" s="21"/>
      <c r="T395" s="21"/>
      <c r="U395" s="132"/>
    </row>
    <row r="396" spans="1:21">
      <c r="A396" s="131" t="s">
        <v>636</v>
      </c>
      <c r="B396" s="21"/>
      <c r="C396" s="21"/>
      <c r="D396" s="21"/>
      <c r="E396" s="21"/>
      <c r="F396" s="21"/>
      <c r="G396" s="21"/>
      <c r="H396" s="21"/>
      <c r="I396" s="21"/>
      <c r="J396" s="21"/>
      <c r="K396" s="21"/>
      <c r="L396" s="21"/>
      <c r="M396" s="21"/>
      <c r="N396" s="21"/>
      <c r="O396" s="21"/>
      <c r="P396" s="21"/>
      <c r="Q396" s="21"/>
      <c r="R396" s="21"/>
      <c r="S396" s="21"/>
      <c r="T396" s="21"/>
      <c r="U396" s="132"/>
    </row>
    <row r="397" spans="1:21">
      <c r="A397" s="258" t="s">
        <v>123</v>
      </c>
      <c r="B397" s="192"/>
      <c r="C397" s="208"/>
      <c r="D397" s="209"/>
      <c r="E397" s="210"/>
      <c r="F397" s="103"/>
      <c r="G397" s="103"/>
      <c r="H397" s="103"/>
      <c r="I397" s="103"/>
      <c r="J397" s="21"/>
      <c r="K397" s="21"/>
      <c r="L397" s="21"/>
      <c r="M397" s="21"/>
      <c r="N397" s="21"/>
      <c r="O397" s="21"/>
      <c r="P397" s="21"/>
      <c r="Q397" s="21"/>
      <c r="R397" s="21"/>
      <c r="S397" s="21"/>
      <c r="T397" s="21"/>
      <c r="U397" s="132"/>
    </row>
    <row r="398" spans="1:21">
      <c r="A398" s="258" t="s">
        <v>43</v>
      </c>
      <c r="B398" s="192"/>
      <c r="C398" s="208"/>
      <c r="D398" s="209"/>
      <c r="E398" s="210"/>
      <c r="F398" s="103"/>
      <c r="G398" s="103"/>
      <c r="H398" s="103"/>
      <c r="I398" s="103"/>
      <c r="J398" s="21"/>
      <c r="K398" s="21"/>
      <c r="L398" s="21"/>
      <c r="M398" s="21"/>
      <c r="N398" s="21"/>
      <c r="O398" s="21"/>
      <c r="P398" s="21"/>
      <c r="Q398" s="21"/>
      <c r="R398" s="21"/>
      <c r="S398" s="21"/>
      <c r="T398" s="21"/>
      <c r="U398" s="132"/>
    </row>
    <row r="399" spans="1:21">
      <c r="A399" s="258" t="s">
        <v>44</v>
      </c>
      <c r="B399" s="192"/>
      <c r="C399" s="208"/>
      <c r="D399" s="209"/>
      <c r="E399" s="210"/>
      <c r="F399" s="67"/>
      <c r="G399" s="67"/>
      <c r="H399" s="67"/>
      <c r="I399" s="67"/>
      <c r="J399" s="67"/>
      <c r="K399" s="67"/>
      <c r="L399" s="67"/>
      <c r="M399" s="21"/>
      <c r="N399" s="21"/>
      <c r="O399" s="21"/>
      <c r="P399" s="21"/>
      <c r="Q399" s="21"/>
      <c r="R399" s="21"/>
      <c r="S399" s="21"/>
      <c r="T399" s="21"/>
      <c r="U399" s="132"/>
    </row>
    <row r="400" spans="1:21">
      <c r="A400" s="258" t="s">
        <v>45</v>
      </c>
      <c r="B400" s="192"/>
      <c r="C400" s="243"/>
      <c r="D400" s="244"/>
      <c r="E400" s="244"/>
      <c r="F400" s="243"/>
      <c r="G400" s="244"/>
      <c r="H400" s="244"/>
      <c r="I400" s="211"/>
      <c r="J400" s="211"/>
      <c r="K400" s="211"/>
      <c r="L400" s="67"/>
      <c r="M400" s="21"/>
      <c r="N400" s="21"/>
      <c r="O400" s="21"/>
      <c r="P400" s="21"/>
      <c r="Q400" s="21"/>
      <c r="R400" s="21"/>
      <c r="S400" s="21"/>
      <c r="T400" s="21"/>
      <c r="U400" s="132"/>
    </row>
    <row r="401" spans="1:21">
      <c r="A401" s="275" t="s">
        <v>46</v>
      </c>
      <c r="B401" s="223"/>
      <c r="C401" s="243"/>
      <c r="D401" s="244"/>
      <c r="E401" s="253"/>
      <c r="F401" s="67"/>
      <c r="G401" s="67"/>
      <c r="H401" s="67"/>
      <c r="I401" s="67"/>
      <c r="J401" s="67"/>
      <c r="K401" s="67"/>
      <c r="L401" s="67"/>
      <c r="M401" s="21"/>
      <c r="N401" s="21"/>
      <c r="O401" s="21"/>
      <c r="P401" s="21"/>
      <c r="Q401" s="21"/>
      <c r="R401" s="21"/>
      <c r="S401" s="21"/>
      <c r="T401" s="21"/>
      <c r="U401" s="132"/>
    </row>
    <row r="402" spans="1:21">
      <c r="A402" s="258" t="s">
        <v>47</v>
      </c>
      <c r="B402" s="192"/>
      <c r="C402" s="208"/>
      <c r="D402" s="209"/>
      <c r="E402" s="210"/>
      <c r="F402" s="103"/>
      <c r="G402" s="103"/>
      <c r="H402" s="103"/>
      <c r="I402" s="103"/>
      <c r="J402" s="103"/>
      <c r="K402" s="103"/>
      <c r="L402" s="103"/>
      <c r="M402" s="21"/>
      <c r="N402" s="21"/>
      <c r="O402" s="21"/>
      <c r="P402" s="21"/>
      <c r="Q402" s="21"/>
      <c r="R402" s="21"/>
      <c r="S402" s="21"/>
      <c r="T402" s="21"/>
      <c r="U402" s="132"/>
    </row>
    <row r="403" spans="1:21" ht="12.75" customHeight="1">
      <c r="A403" s="133"/>
      <c r="B403" s="103"/>
      <c r="C403" s="103"/>
      <c r="D403" s="103"/>
      <c r="E403" s="103"/>
      <c r="F403" s="103"/>
      <c r="G403" s="103"/>
      <c r="H403" s="103"/>
      <c r="I403" s="103"/>
      <c r="J403" s="103"/>
      <c r="K403" s="103"/>
      <c r="L403" s="103"/>
      <c r="M403" s="21"/>
      <c r="N403" s="21"/>
      <c r="O403" s="21"/>
      <c r="P403" s="21"/>
      <c r="Q403" s="21"/>
      <c r="R403" s="21"/>
      <c r="S403" s="21"/>
      <c r="T403" s="21"/>
      <c r="U403" s="132"/>
    </row>
    <row r="404" spans="1:21" ht="23.25" customHeight="1">
      <c r="A404" s="134" t="s">
        <v>186</v>
      </c>
      <c r="B404" s="104"/>
      <c r="C404" s="104"/>
      <c r="D404" s="104"/>
      <c r="E404" s="104"/>
      <c r="F404" s="104"/>
      <c r="G404" s="104"/>
      <c r="H404" s="104"/>
      <c r="I404" s="104"/>
      <c r="J404" s="104"/>
      <c r="K404" s="104"/>
      <c r="L404" s="21"/>
      <c r="M404" s="21"/>
      <c r="N404" s="21"/>
      <c r="O404" s="21"/>
      <c r="P404" s="21"/>
      <c r="Q404" s="21"/>
      <c r="R404" s="21"/>
      <c r="S404" s="21"/>
      <c r="T404" s="21"/>
      <c r="U404" s="132"/>
    </row>
    <row r="405" spans="1:21">
      <c r="A405" s="258"/>
      <c r="B405" s="192"/>
      <c r="C405" s="190" t="s">
        <v>63</v>
      </c>
      <c r="D405" s="191"/>
      <c r="E405" s="192"/>
      <c r="F405" s="216" t="s">
        <v>138</v>
      </c>
      <c r="G405" s="216"/>
      <c r="H405" s="216"/>
      <c r="I405" s="216"/>
      <c r="J405" s="216"/>
      <c r="K405" s="216"/>
      <c r="L405" s="103"/>
      <c r="M405" s="21"/>
      <c r="N405" s="21"/>
      <c r="O405" s="21"/>
      <c r="P405" s="21"/>
      <c r="Q405" s="21"/>
      <c r="R405" s="21"/>
      <c r="S405" s="21"/>
      <c r="T405" s="21"/>
      <c r="U405" s="132"/>
    </row>
    <row r="406" spans="1:21">
      <c r="A406" s="262" t="s">
        <v>637</v>
      </c>
      <c r="B406" s="263"/>
      <c r="C406" s="243"/>
      <c r="D406" s="244"/>
      <c r="E406" s="253"/>
      <c r="F406" s="243"/>
      <c r="G406" s="253"/>
      <c r="H406" s="243"/>
      <c r="I406" s="253"/>
      <c r="J406" s="243"/>
      <c r="K406" s="253"/>
      <c r="L406" s="67"/>
      <c r="M406" s="21"/>
      <c r="N406" s="21"/>
      <c r="O406" s="21"/>
      <c r="P406" s="21"/>
      <c r="Q406" s="21"/>
      <c r="R406" s="21"/>
      <c r="S406" s="21"/>
      <c r="T406" s="21"/>
      <c r="U406" s="132"/>
    </row>
    <row r="407" spans="1:21">
      <c r="A407" s="264" t="s">
        <v>638</v>
      </c>
      <c r="B407" s="204"/>
      <c r="C407" s="243"/>
      <c r="D407" s="244"/>
      <c r="E407" s="253"/>
      <c r="F407" s="243"/>
      <c r="G407" s="253"/>
      <c r="H407" s="243"/>
      <c r="I407" s="253"/>
      <c r="J407" s="243"/>
      <c r="K407" s="253"/>
      <c r="L407" s="103"/>
      <c r="M407" s="21"/>
      <c r="N407" s="21"/>
      <c r="O407" s="21"/>
      <c r="P407" s="21"/>
      <c r="Q407" s="21"/>
      <c r="R407" s="21"/>
      <c r="S407" s="21"/>
      <c r="T407" s="21"/>
      <c r="U407" s="132"/>
    </row>
    <row r="408" spans="1:21">
      <c r="A408" s="277" t="s">
        <v>48</v>
      </c>
      <c r="B408" s="278"/>
      <c r="C408" s="181"/>
      <c r="D408" s="181"/>
      <c r="E408" s="105" t="s">
        <v>133</v>
      </c>
      <c r="F408" s="67"/>
      <c r="G408" s="67"/>
      <c r="H408" s="67"/>
      <c r="I408" s="67"/>
      <c r="J408" s="67"/>
      <c r="K408" s="103"/>
      <c r="L408" s="103"/>
      <c r="M408" s="21"/>
      <c r="N408" s="21"/>
      <c r="O408" s="21"/>
      <c r="P408" s="21"/>
      <c r="Q408" s="21"/>
      <c r="R408" s="21"/>
      <c r="S408" s="21"/>
      <c r="T408" s="21"/>
      <c r="U408" s="132"/>
    </row>
    <row r="409" spans="1:21">
      <c r="A409" s="133"/>
      <c r="B409" s="103"/>
      <c r="C409" s="103"/>
      <c r="D409" s="103"/>
      <c r="E409" s="103"/>
      <c r="F409" s="67"/>
      <c r="G409" s="67"/>
      <c r="H409" s="67"/>
      <c r="I409" s="67"/>
      <c r="J409" s="67"/>
      <c r="K409" s="103"/>
      <c r="L409" s="103"/>
      <c r="M409" s="21"/>
      <c r="N409" s="21"/>
      <c r="O409" s="21"/>
      <c r="P409" s="21"/>
      <c r="Q409" s="21"/>
      <c r="R409" s="21"/>
      <c r="S409" s="21"/>
      <c r="T409" s="21"/>
      <c r="U409" s="132"/>
    </row>
    <row r="410" spans="1:21" ht="23.25" customHeight="1">
      <c r="A410" s="134" t="s">
        <v>187</v>
      </c>
      <c r="B410" s="104"/>
      <c r="C410" s="104"/>
      <c r="D410" s="104"/>
      <c r="E410" s="104"/>
      <c r="F410" s="104"/>
      <c r="G410" s="104"/>
      <c r="H410" s="104"/>
      <c r="I410" s="104"/>
      <c r="J410" s="104"/>
      <c r="K410" s="104"/>
      <c r="L410" s="21"/>
      <c r="M410" s="21"/>
      <c r="N410" s="21"/>
      <c r="O410" s="21"/>
      <c r="P410" s="21"/>
      <c r="Q410" s="21"/>
      <c r="R410" s="21"/>
      <c r="S410" s="21"/>
      <c r="T410" s="21"/>
      <c r="U410" s="132"/>
    </row>
    <row r="411" spans="1:21" ht="34.5" customHeight="1">
      <c r="A411" s="254" t="s">
        <v>743</v>
      </c>
      <c r="B411" s="255"/>
      <c r="C411" s="255"/>
      <c r="D411" s="255"/>
      <c r="E411" s="255"/>
      <c r="F411" s="255"/>
      <c r="G411" s="255"/>
      <c r="H411" s="255"/>
      <c r="I411" s="255"/>
      <c r="J411" s="255"/>
      <c r="K411" s="255"/>
      <c r="L411" s="255"/>
      <c r="M411" s="255"/>
      <c r="N411" s="255"/>
      <c r="O411" s="255"/>
      <c r="P411" s="255"/>
      <c r="Q411" s="255"/>
      <c r="R411" s="255"/>
      <c r="S411" s="255"/>
      <c r="T411" s="255"/>
      <c r="U411" s="132"/>
    </row>
    <row r="412" spans="1:21" ht="102.45" customHeight="1">
      <c r="A412" s="254"/>
      <c r="B412" s="255"/>
      <c r="C412" s="255"/>
      <c r="D412" s="255"/>
      <c r="E412" s="255"/>
      <c r="F412" s="255"/>
      <c r="G412" s="255"/>
      <c r="H412" s="255"/>
      <c r="I412" s="255"/>
      <c r="J412" s="255"/>
      <c r="K412" s="255"/>
      <c r="L412" s="255"/>
      <c r="M412" s="255"/>
      <c r="N412" s="255"/>
      <c r="O412" s="255"/>
      <c r="P412" s="255"/>
      <c r="Q412" s="255"/>
      <c r="R412" s="255"/>
      <c r="S412" s="255"/>
      <c r="T412" s="255"/>
      <c r="U412" s="132"/>
    </row>
    <row r="413" spans="1:21">
      <c r="A413" s="258" t="s">
        <v>179</v>
      </c>
      <c r="B413" s="191"/>
      <c r="C413" s="191"/>
      <c r="D413" s="256"/>
      <c r="E413" s="257"/>
      <c r="F413" s="259" t="s">
        <v>180</v>
      </c>
      <c r="G413" s="260"/>
      <c r="H413" s="260"/>
      <c r="I413" s="256"/>
      <c r="J413" s="257"/>
      <c r="K413" s="21"/>
      <c r="L413" s="21"/>
      <c r="M413" s="261" t="s">
        <v>395</v>
      </c>
      <c r="N413" s="261"/>
      <c r="O413" s="261"/>
      <c r="P413" s="261"/>
      <c r="Q413" s="261"/>
      <c r="R413" s="261"/>
      <c r="S413" s="261"/>
      <c r="T413" s="261"/>
      <c r="U413" s="132"/>
    </row>
    <row r="414" spans="1:21" ht="18.600000000000001" thickBot="1">
      <c r="A414" s="267" t="s">
        <v>393</v>
      </c>
      <c r="B414" s="216"/>
      <c r="C414" s="221" t="s">
        <v>135</v>
      </c>
      <c r="D414" s="222"/>
      <c r="E414" s="223"/>
      <c r="F414" s="274" t="s">
        <v>394</v>
      </c>
      <c r="G414" s="216"/>
      <c r="H414" s="216"/>
      <c r="I414" s="216"/>
      <c r="J414" s="216"/>
      <c r="K414" s="216"/>
      <c r="L414" s="21"/>
      <c r="M414" s="106" t="s">
        <v>24</v>
      </c>
      <c r="N414" s="190" t="s">
        <v>359</v>
      </c>
      <c r="O414" s="191"/>
      <c r="P414" s="191"/>
      <c r="Q414" s="106" t="s">
        <v>24</v>
      </c>
      <c r="R414" s="190" t="s">
        <v>359</v>
      </c>
      <c r="S414" s="191"/>
      <c r="T414" s="192"/>
      <c r="U414" s="132"/>
    </row>
    <row r="415" spans="1:21" ht="18.75" customHeight="1" thickTop="1">
      <c r="A415" s="267"/>
      <c r="B415" s="216"/>
      <c r="C415" s="26" t="s">
        <v>134</v>
      </c>
      <c r="D415" s="26" t="s">
        <v>50</v>
      </c>
      <c r="E415" s="39" t="s">
        <v>51</v>
      </c>
      <c r="F415" s="107" t="s">
        <v>52</v>
      </c>
      <c r="G415" s="70" t="s">
        <v>53</v>
      </c>
      <c r="H415" s="46" t="s">
        <v>54</v>
      </c>
      <c r="I415" s="46" t="s">
        <v>55</v>
      </c>
      <c r="J415" s="46" t="s">
        <v>56</v>
      </c>
      <c r="K415" s="46" t="s">
        <v>57</v>
      </c>
      <c r="L415" s="21"/>
      <c r="M415" s="102">
        <v>1</v>
      </c>
      <c r="N415" s="245" t="s">
        <v>386</v>
      </c>
      <c r="O415" s="246"/>
      <c r="P415" s="246"/>
      <c r="Q415" s="102">
        <v>17</v>
      </c>
      <c r="R415" s="248" t="s">
        <v>241</v>
      </c>
      <c r="S415" s="249"/>
      <c r="T415" s="250"/>
      <c r="U415" s="132"/>
    </row>
    <row r="416" spans="1:21" ht="24.75" customHeight="1">
      <c r="A416" s="265" t="s">
        <v>124</v>
      </c>
      <c r="B416" s="266"/>
      <c r="C416" s="158"/>
      <c r="D416" s="158"/>
      <c r="E416" s="108">
        <f>D416-C416</f>
        <v>0</v>
      </c>
      <c r="F416" s="160"/>
      <c r="G416" s="161"/>
      <c r="H416" s="159"/>
      <c r="I416" s="159"/>
      <c r="J416" s="159"/>
      <c r="K416" s="159"/>
      <c r="L416" s="21"/>
      <c r="M416" s="102">
        <v>2</v>
      </c>
      <c r="N416" s="245" t="s">
        <v>360</v>
      </c>
      <c r="O416" s="246"/>
      <c r="P416" s="246"/>
      <c r="Q416" s="109">
        <v>18</v>
      </c>
      <c r="R416" s="248" t="s">
        <v>385</v>
      </c>
      <c r="S416" s="249"/>
      <c r="T416" s="250"/>
      <c r="U416" s="132"/>
    </row>
    <row r="417" spans="1:21" ht="24.75" customHeight="1">
      <c r="A417" s="265" t="s">
        <v>125</v>
      </c>
      <c r="B417" s="266"/>
      <c r="C417" s="158"/>
      <c r="D417" s="158"/>
      <c r="E417" s="108">
        <f>D417-C417</f>
        <v>0</v>
      </c>
      <c r="F417" s="160"/>
      <c r="G417" s="161"/>
      <c r="H417" s="159"/>
      <c r="I417" s="159"/>
      <c r="J417" s="159"/>
      <c r="K417" s="159"/>
      <c r="L417" s="21"/>
      <c r="M417" s="102">
        <v>3</v>
      </c>
      <c r="N417" s="245" t="s">
        <v>387</v>
      </c>
      <c r="O417" s="246"/>
      <c r="P417" s="246"/>
      <c r="Q417" s="102">
        <v>19</v>
      </c>
      <c r="R417" s="248" t="s">
        <v>384</v>
      </c>
      <c r="S417" s="249"/>
      <c r="T417" s="250"/>
      <c r="U417" s="132"/>
    </row>
    <row r="418" spans="1:21" ht="27" customHeight="1">
      <c r="A418" s="265" t="s">
        <v>126</v>
      </c>
      <c r="B418" s="266"/>
      <c r="C418" s="158"/>
      <c r="D418" s="158"/>
      <c r="E418" s="108">
        <f>D418-C418</f>
        <v>0</v>
      </c>
      <c r="F418" s="160"/>
      <c r="G418" s="161"/>
      <c r="H418" s="159"/>
      <c r="I418" s="159"/>
      <c r="J418" s="159"/>
      <c r="K418" s="159"/>
      <c r="L418" s="21"/>
      <c r="M418" s="102">
        <v>4</v>
      </c>
      <c r="N418" s="245" t="s">
        <v>362</v>
      </c>
      <c r="O418" s="246"/>
      <c r="P418" s="246"/>
      <c r="Q418" s="102">
        <v>20</v>
      </c>
      <c r="R418" s="248" t="s">
        <v>383</v>
      </c>
      <c r="S418" s="249"/>
      <c r="T418" s="250"/>
      <c r="U418" s="132"/>
    </row>
    <row r="419" spans="1:21" ht="24.75" customHeight="1">
      <c r="A419" s="265" t="s">
        <v>127</v>
      </c>
      <c r="B419" s="266"/>
      <c r="C419" s="158"/>
      <c r="D419" s="158"/>
      <c r="E419" s="108">
        <f t="shared" ref="E419:E420" si="10">D419-C419</f>
        <v>0</v>
      </c>
      <c r="F419" s="160"/>
      <c r="G419" s="161"/>
      <c r="H419" s="159"/>
      <c r="I419" s="159"/>
      <c r="J419" s="159"/>
      <c r="K419" s="159"/>
      <c r="L419" s="21"/>
      <c r="M419" s="102">
        <v>5</v>
      </c>
      <c r="N419" s="245" t="s">
        <v>363</v>
      </c>
      <c r="O419" s="246"/>
      <c r="P419" s="246"/>
      <c r="Q419" s="109">
        <v>21</v>
      </c>
      <c r="R419" s="248" t="s">
        <v>380</v>
      </c>
      <c r="S419" s="249"/>
      <c r="T419" s="250"/>
      <c r="U419" s="132"/>
    </row>
    <row r="420" spans="1:21" ht="24.75" customHeight="1">
      <c r="A420" s="270" t="s">
        <v>658</v>
      </c>
      <c r="B420" s="271"/>
      <c r="C420" s="158"/>
      <c r="D420" s="158"/>
      <c r="E420" s="108">
        <f t="shared" si="10"/>
        <v>0</v>
      </c>
      <c r="F420" s="160"/>
      <c r="G420" s="161"/>
      <c r="H420" s="159"/>
      <c r="I420" s="159"/>
      <c r="J420" s="159"/>
      <c r="K420" s="159"/>
      <c r="L420" s="21"/>
      <c r="M420" s="102">
        <v>6</v>
      </c>
      <c r="N420" s="245" t="s">
        <v>364</v>
      </c>
      <c r="O420" s="246"/>
      <c r="P420" s="246"/>
      <c r="Q420" s="102">
        <v>22</v>
      </c>
      <c r="R420" s="248" t="s">
        <v>379</v>
      </c>
      <c r="S420" s="249"/>
      <c r="T420" s="250"/>
      <c r="U420" s="132"/>
    </row>
    <row r="421" spans="1:21" ht="24.75" customHeight="1">
      <c r="A421" s="270" t="s">
        <v>659</v>
      </c>
      <c r="B421" s="271"/>
      <c r="C421" s="158"/>
      <c r="D421" s="158"/>
      <c r="E421" s="108">
        <f>D421-C421</f>
        <v>0</v>
      </c>
      <c r="F421" s="160"/>
      <c r="G421" s="161"/>
      <c r="H421" s="159"/>
      <c r="I421" s="159"/>
      <c r="J421" s="159"/>
      <c r="K421" s="159"/>
      <c r="L421" s="21"/>
      <c r="M421" s="102">
        <v>7</v>
      </c>
      <c r="N421" s="245" t="s">
        <v>365</v>
      </c>
      <c r="O421" s="246"/>
      <c r="P421" s="246"/>
      <c r="Q421" s="102">
        <v>23</v>
      </c>
      <c r="R421" s="248" t="s">
        <v>378</v>
      </c>
      <c r="S421" s="249"/>
      <c r="T421" s="250"/>
      <c r="U421" s="132"/>
    </row>
    <row r="422" spans="1:21" ht="29.4" customHeight="1">
      <c r="A422" s="272" t="s">
        <v>128</v>
      </c>
      <c r="B422" s="273"/>
      <c r="C422" s="158"/>
      <c r="D422" s="158"/>
      <c r="E422" s="108">
        <f>D422-C422</f>
        <v>0</v>
      </c>
      <c r="F422" s="160"/>
      <c r="G422" s="161"/>
      <c r="H422" s="159"/>
      <c r="I422" s="159"/>
      <c r="J422" s="159"/>
      <c r="K422" s="159"/>
      <c r="L422" s="21"/>
      <c r="M422" s="102">
        <v>8</v>
      </c>
      <c r="N422" s="245" t="s">
        <v>366</v>
      </c>
      <c r="O422" s="246"/>
      <c r="P422" s="246"/>
      <c r="Q422" s="109">
        <v>24</v>
      </c>
      <c r="R422" s="248" t="s">
        <v>377</v>
      </c>
      <c r="S422" s="249"/>
      <c r="T422" s="250"/>
      <c r="U422" s="132"/>
    </row>
    <row r="423" spans="1:21" ht="32.4" customHeight="1">
      <c r="A423" s="268" t="s">
        <v>734</v>
      </c>
      <c r="B423" s="269"/>
      <c r="C423" s="158"/>
      <c r="D423" s="158"/>
      <c r="E423" s="108">
        <f t="shared" ref="E423:E425" si="11">D423-C423</f>
        <v>0</v>
      </c>
      <c r="F423" s="160"/>
      <c r="G423" s="161"/>
      <c r="H423" s="159"/>
      <c r="I423" s="159"/>
      <c r="J423" s="159"/>
      <c r="K423" s="159"/>
      <c r="L423" s="21"/>
      <c r="M423" s="102">
        <v>9</v>
      </c>
      <c r="N423" s="245" t="s">
        <v>367</v>
      </c>
      <c r="O423" s="246"/>
      <c r="P423" s="246"/>
      <c r="Q423" s="102">
        <v>25</v>
      </c>
      <c r="R423" s="248" t="s">
        <v>376</v>
      </c>
      <c r="S423" s="249"/>
      <c r="T423" s="250"/>
      <c r="U423" s="132"/>
    </row>
    <row r="424" spans="1:21" ht="24.75" customHeight="1">
      <c r="A424" s="265" t="s">
        <v>129</v>
      </c>
      <c r="B424" s="266"/>
      <c r="C424" s="158"/>
      <c r="D424" s="158"/>
      <c r="E424" s="108">
        <f t="shared" si="11"/>
        <v>0</v>
      </c>
      <c r="F424" s="160"/>
      <c r="G424" s="161"/>
      <c r="H424" s="159"/>
      <c r="I424" s="159"/>
      <c r="J424" s="159"/>
      <c r="K424" s="159"/>
      <c r="L424" s="21"/>
      <c r="M424" s="102">
        <v>10</v>
      </c>
      <c r="N424" s="245" t="s">
        <v>368</v>
      </c>
      <c r="O424" s="246"/>
      <c r="P424" s="246"/>
      <c r="Q424" s="102">
        <v>26</v>
      </c>
      <c r="R424" s="248" t="s">
        <v>375</v>
      </c>
      <c r="S424" s="249"/>
      <c r="T424" s="250"/>
      <c r="U424" s="132"/>
    </row>
    <row r="425" spans="1:21" ht="24.75" customHeight="1">
      <c r="A425" s="270" t="s">
        <v>660</v>
      </c>
      <c r="B425" s="271"/>
      <c r="C425" s="158"/>
      <c r="D425" s="158"/>
      <c r="E425" s="108">
        <f t="shared" si="11"/>
        <v>0</v>
      </c>
      <c r="F425" s="160"/>
      <c r="G425" s="161"/>
      <c r="H425" s="159"/>
      <c r="I425" s="159"/>
      <c r="J425" s="159"/>
      <c r="K425" s="159"/>
      <c r="L425" s="21"/>
      <c r="M425" s="102">
        <v>11</v>
      </c>
      <c r="N425" s="245" t="s">
        <v>245</v>
      </c>
      <c r="O425" s="246"/>
      <c r="P425" s="246"/>
      <c r="Q425" s="109">
        <v>27</v>
      </c>
      <c r="R425" s="248" t="s">
        <v>374</v>
      </c>
      <c r="S425" s="249"/>
      <c r="T425" s="250"/>
      <c r="U425" s="132"/>
    </row>
    <row r="426" spans="1:21" ht="24.75" customHeight="1">
      <c r="A426" s="265" t="s">
        <v>130</v>
      </c>
      <c r="B426" s="266"/>
      <c r="C426" s="158"/>
      <c r="D426" s="158"/>
      <c r="E426" s="108">
        <f>D426-C426</f>
        <v>0</v>
      </c>
      <c r="F426" s="160"/>
      <c r="G426" s="161"/>
      <c r="H426" s="159"/>
      <c r="I426" s="159"/>
      <c r="J426" s="159"/>
      <c r="K426" s="159"/>
      <c r="L426" s="21"/>
      <c r="M426" s="102">
        <v>12</v>
      </c>
      <c r="N426" s="245" t="s">
        <v>369</v>
      </c>
      <c r="O426" s="246"/>
      <c r="P426" s="246"/>
      <c r="Q426" s="102">
        <v>28</v>
      </c>
      <c r="R426" s="248" t="s">
        <v>373</v>
      </c>
      <c r="S426" s="249"/>
      <c r="T426" s="250"/>
      <c r="U426" s="132"/>
    </row>
    <row r="427" spans="1:21" ht="24.75" customHeight="1">
      <c r="A427" s="265" t="s">
        <v>131</v>
      </c>
      <c r="B427" s="266"/>
      <c r="C427" s="158"/>
      <c r="D427" s="158"/>
      <c r="E427" s="108">
        <f>D427-C427</f>
        <v>0</v>
      </c>
      <c r="F427" s="160"/>
      <c r="G427" s="161"/>
      <c r="H427" s="159"/>
      <c r="I427" s="159"/>
      <c r="J427" s="159"/>
      <c r="K427" s="159"/>
      <c r="L427" s="21"/>
      <c r="M427" s="102">
        <v>13</v>
      </c>
      <c r="N427" s="245" t="s">
        <v>388</v>
      </c>
      <c r="O427" s="246"/>
      <c r="P427" s="246"/>
      <c r="Q427" s="102">
        <v>29</v>
      </c>
      <c r="R427" s="248" t="s">
        <v>372</v>
      </c>
      <c r="S427" s="249"/>
      <c r="T427" s="250"/>
      <c r="U427" s="132"/>
    </row>
    <row r="428" spans="1:21" ht="24.75" customHeight="1">
      <c r="A428" s="265" t="s">
        <v>132</v>
      </c>
      <c r="B428" s="266"/>
      <c r="C428" s="158"/>
      <c r="D428" s="158"/>
      <c r="E428" s="108">
        <f>D428-C428</f>
        <v>0</v>
      </c>
      <c r="F428" s="160"/>
      <c r="G428" s="161"/>
      <c r="H428" s="159"/>
      <c r="I428" s="159"/>
      <c r="J428" s="159"/>
      <c r="K428" s="159"/>
      <c r="L428" s="21"/>
      <c r="M428" s="102">
        <v>14</v>
      </c>
      <c r="N428" s="245" t="s">
        <v>389</v>
      </c>
      <c r="O428" s="246"/>
      <c r="P428" s="246"/>
      <c r="Q428" s="109">
        <v>30</v>
      </c>
      <c r="R428" s="248" t="s">
        <v>371</v>
      </c>
      <c r="S428" s="249"/>
      <c r="T428" s="250"/>
      <c r="U428" s="132"/>
    </row>
    <row r="429" spans="1:21" ht="24.75" customHeight="1">
      <c r="A429" s="251" t="s">
        <v>731</v>
      </c>
      <c r="B429" s="252"/>
      <c r="C429" s="154" t="str">
        <f>IF(COUNTBLANK(C416:C428),"空欄あり",COUNT(C416:C428)-COUNTIF(C416:C428,0))</f>
        <v>空欄あり</v>
      </c>
      <c r="D429" s="154" t="str">
        <f>IF(COUNTBLANK(D416:D428),"空欄あり",COUNT(D416:D428)-COUNTIF(D416:D428,0))</f>
        <v>空欄あり</v>
      </c>
      <c r="E429" s="157"/>
      <c r="F429" s="21"/>
      <c r="G429" s="21"/>
      <c r="H429" s="21"/>
      <c r="I429" s="21"/>
      <c r="J429" s="21"/>
      <c r="K429" s="21"/>
      <c r="L429" s="21"/>
      <c r="M429" s="102">
        <v>15</v>
      </c>
      <c r="N429" s="245" t="s">
        <v>390</v>
      </c>
      <c r="O429" s="246"/>
      <c r="P429" s="247"/>
      <c r="Q429" s="102">
        <v>31</v>
      </c>
      <c r="R429" s="248" t="s">
        <v>370</v>
      </c>
      <c r="S429" s="249"/>
      <c r="T429" s="250"/>
      <c r="U429" s="132"/>
    </row>
    <row r="430" spans="1:21" ht="24.75" customHeight="1">
      <c r="A430" s="251" t="s">
        <v>732</v>
      </c>
      <c r="B430" s="252"/>
      <c r="C430" s="154" t="str">
        <f>IF(C429="空欄あり","-",IF(D413="","-",IF(I413="","-",IF(G430=0,"-",IF(C429=10,SUM(C416:C428)*1.3,IF(C429=11,SUM(C416:C428)*1.182,IF(C429=12,SUM(C416:C428)*1.084,IF(C429=13,SUM(C416:C428)*1,"-"))))))))</f>
        <v>-</v>
      </c>
      <c r="D430" s="154" t="str">
        <f>IF(D429="空欄あり","-",IF(D413="","-",IF(I413="","-",IF(G430=0,"-",IF(D429=10,SUM(D416:D428)*1.3,IF(D429=11,SUM(D416:D428)*1.182,IF(D429=12,SUM(D416:D428)*1.084,IF(D429=13,SUM(D416:D428)*1,"-"))))))))</f>
        <v>-</v>
      </c>
      <c r="E430" s="156" t="str">
        <f>IF(C430="-","-",IF(D430="-","-",D430-C430))</f>
        <v>-</v>
      </c>
      <c r="F430" s="21"/>
      <c r="G430" s="155">
        <f>IF(A423=選択肢!$A$13,1,IF(A423=選択肢!$A$14,1,0))</f>
        <v>0</v>
      </c>
      <c r="H430" s="21"/>
      <c r="I430" s="21"/>
      <c r="J430" s="21"/>
      <c r="K430" s="21"/>
      <c r="L430" s="21"/>
      <c r="M430" s="102">
        <v>16</v>
      </c>
      <c r="N430" s="245" t="s">
        <v>391</v>
      </c>
      <c r="O430" s="246"/>
      <c r="P430" s="247"/>
      <c r="Q430" s="21"/>
      <c r="R430" s="21"/>
      <c r="S430" s="21"/>
      <c r="T430" s="21"/>
      <c r="U430" s="132"/>
    </row>
    <row r="431" spans="1:21" ht="18.600000000000001" thickBot="1">
      <c r="A431" s="143"/>
      <c r="B431" s="142"/>
      <c r="C431" s="142"/>
      <c r="D431" s="142"/>
      <c r="E431" s="142"/>
      <c r="F431" s="135"/>
      <c r="G431" s="135"/>
      <c r="H431" s="135"/>
      <c r="I431" s="135"/>
      <c r="J431" s="135"/>
      <c r="K431" s="135"/>
      <c r="L431" s="135"/>
      <c r="M431" s="135"/>
      <c r="N431" s="135"/>
      <c r="O431" s="135"/>
      <c r="P431" s="135"/>
      <c r="Q431" s="135"/>
      <c r="R431" s="135"/>
      <c r="S431" s="135"/>
      <c r="T431" s="135"/>
      <c r="U431" s="136"/>
    </row>
    <row r="432" spans="1:21" ht="18.600000000000001" thickBot="1"/>
    <row r="433" spans="1:21">
      <c r="A433" s="137">
        <v>12</v>
      </c>
      <c r="B433" s="129"/>
      <c r="C433" s="129"/>
      <c r="D433" s="129"/>
      <c r="E433" s="129"/>
      <c r="F433" s="129"/>
      <c r="G433" s="129"/>
      <c r="H433" s="129"/>
      <c r="I433" s="129"/>
      <c r="J433" s="129"/>
      <c r="K433" s="129"/>
      <c r="L433" s="129"/>
      <c r="M433" s="129"/>
      <c r="N433" s="129"/>
      <c r="O433" s="129"/>
      <c r="P433" s="129"/>
      <c r="Q433" s="129"/>
      <c r="R433" s="129"/>
      <c r="S433" s="129"/>
      <c r="T433" s="129"/>
      <c r="U433" s="130"/>
    </row>
    <row r="434" spans="1:21" ht="23.25" customHeight="1">
      <c r="A434" s="131"/>
      <c r="B434" s="21"/>
      <c r="C434" s="21"/>
      <c r="D434" s="21"/>
      <c r="E434" s="21"/>
      <c r="F434" s="276" t="s">
        <v>139</v>
      </c>
      <c r="G434" s="276"/>
      <c r="H434" s="181"/>
      <c r="I434" s="181"/>
      <c r="J434" s="181"/>
      <c r="K434" s="181"/>
      <c r="L434" s="21"/>
      <c r="M434" s="21"/>
      <c r="N434" s="21"/>
      <c r="O434" s="21"/>
      <c r="P434" s="21"/>
      <c r="Q434" s="21"/>
      <c r="R434" s="21"/>
      <c r="S434" s="21"/>
      <c r="T434" s="21"/>
      <c r="U434" s="132"/>
    </row>
    <row r="435" spans="1:21">
      <c r="A435" s="131" t="s">
        <v>636</v>
      </c>
      <c r="B435" s="21"/>
      <c r="C435" s="21"/>
      <c r="D435" s="21"/>
      <c r="E435" s="21"/>
      <c r="F435" s="21"/>
      <c r="G435" s="21"/>
      <c r="H435" s="21"/>
      <c r="I435" s="21"/>
      <c r="J435" s="21"/>
      <c r="K435" s="21"/>
      <c r="L435" s="21"/>
      <c r="M435" s="21"/>
      <c r="N435" s="21"/>
      <c r="O435" s="21"/>
      <c r="P435" s="21"/>
      <c r="Q435" s="21"/>
      <c r="R435" s="21"/>
      <c r="S435" s="21"/>
      <c r="T435" s="21"/>
      <c r="U435" s="132"/>
    </row>
    <row r="436" spans="1:21">
      <c r="A436" s="258" t="s">
        <v>123</v>
      </c>
      <c r="B436" s="192"/>
      <c r="C436" s="208"/>
      <c r="D436" s="209"/>
      <c r="E436" s="210"/>
      <c r="F436" s="103"/>
      <c r="G436" s="103"/>
      <c r="H436" s="103"/>
      <c r="I436" s="103"/>
      <c r="J436" s="21"/>
      <c r="K436" s="21"/>
      <c r="L436" s="21"/>
      <c r="M436" s="21"/>
      <c r="N436" s="21"/>
      <c r="O436" s="21"/>
      <c r="P436" s="21"/>
      <c r="Q436" s="21"/>
      <c r="R436" s="21"/>
      <c r="S436" s="21"/>
      <c r="T436" s="21"/>
      <c r="U436" s="132"/>
    </row>
    <row r="437" spans="1:21">
      <c r="A437" s="258" t="s">
        <v>43</v>
      </c>
      <c r="B437" s="192"/>
      <c r="C437" s="208"/>
      <c r="D437" s="209"/>
      <c r="E437" s="210"/>
      <c r="F437" s="103"/>
      <c r="G437" s="103"/>
      <c r="H437" s="103"/>
      <c r="I437" s="103"/>
      <c r="J437" s="21"/>
      <c r="K437" s="21"/>
      <c r="L437" s="21"/>
      <c r="M437" s="21"/>
      <c r="N437" s="21"/>
      <c r="O437" s="21"/>
      <c r="P437" s="21"/>
      <c r="Q437" s="21"/>
      <c r="R437" s="21"/>
      <c r="S437" s="21"/>
      <c r="T437" s="21"/>
      <c r="U437" s="132"/>
    </row>
    <row r="438" spans="1:21">
      <c r="A438" s="258" t="s">
        <v>44</v>
      </c>
      <c r="B438" s="192"/>
      <c r="C438" s="208"/>
      <c r="D438" s="209"/>
      <c r="E438" s="210"/>
      <c r="F438" s="67"/>
      <c r="G438" s="67"/>
      <c r="H438" s="67"/>
      <c r="I438" s="67"/>
      <c r="J438" s="67"/>
      <c r="K438" s="67"/>
      <c r="L438" s="67"/>
      <c r="M438" s="21"/>
      <c r="N438" s="21"/>
      <c r="O438" s="21"/>
      <c r="P438" s="21"/>
      <c r="Q438" s="21"/>
      <c r="R438" s="21"/>
      <c r="S438" s="21"/>
      <c r="T438" s="21"/>
      <c r="U438" s="132"/>
    </row>
    <row r="439" spans="1:21">
      <c r="A439" s="258" t="s">
        <v>45</v>
      </c>
      <c r="B439" s="192"/>
      <c r="C439" s="243"/>
      <c r="D439" s="244"/>
      <c r="E439" s="244"/>
      <c r="F439" s="243"/>
      <c r="G439" s="244"/>
      <c r="H439" s="244"/>
      <c r="I439" s="211"/>
      <c r="J439" s="211"/>
      <c r="K439" s="211"/>
      <c r="L439" s="67"/>
      <c r="M439" s="21"/>
      <c r="N439" s="21"/>
      <c r="O439" s="21"/>
      <c r="P439" s="21"/>
      <c r="Q439" s="21"/>
      <c r="R439" s="21"/>
      <c r="S439" s="21"/>
      <c r="T439" s="21"/>
      <c r="U439" s="132"/>
    </row>
    <row r="440" spans="1:21">
      <c r="A440" s="275" t="s">
        <v>46</v>
      </c>
      <c r="B440" s="223"/>
      <c r="C440" s="243"/>
      <c r="D440" s="244"/>
      <c r="E440" s="253"/>
      <c r="F440" s="67"/>
      <c r="G440" s="67"/>
      <c r="H440" s="67"/>
      <c r="I440" s="67"/>
      <c r="J440" s="67"/>
      <c r="K440" s="67"/>
      <c r="L440" s="67"/>
      <c r="M440" s="21"/>
      <c r="N440" s="21"/>
      <c r="O440" s="21"/>
      <c r="P440" s="21"/>
      <c r="Q440" s="21"/>
      <c r="R440" s="21"/>
      <c r="S440" s="21"/>
      <c r="T440" s="21"/>
      <c r="U440" s="132"/>
    </row>
    <row r="441" spans="1:21">
      <c r="A441" s="258" t="s">
        <v>47</v>
      </c>
      <c r="B441" s="192"/>
      <c r="C441" s="208"/>
      <c r="D441" s="209"/>
      <c r="E441" s="210"/>
      <c r="F441" s="103"/>
      <c r="G441" s="103"/>
      <c r="H441" s="103"/>
      <c r="I441" s="103"/>
      <c r="J441" s="103"/>
      <c r="K441" s="103"/>
      <c r="L441" s="103"/>
      <c r="M441" s="21"/>
      <c r="N441" s="21"/>
      <c r="O441" s="21"/>
      <c r="P441" s="21"/>
      <c r="Q441" s="21"/>
      <c r="R441" s="21"/>
      <c r="S441" s="21"/>
      <c r="T441" s="21"/>
      <c r="U441" s="132"/>
    </row>
    <row r="442" spans="1:21" ht="12.75" customHeight="1">
      <c r="A442" s="133"/>
      <c r="B442" s="103"/>
      <c r="C442" s="103"/>
      <c r="D442" s="103"/>
      <c r="E442" s="103"/>
      <c r="F442" s="103"/>
      <c r="G442" s="103"/>
      <c r="H442" s="103"/>
      <c r="I442" s="103"/>
      <c r="J442" s="103"/>
      <c r="K442" s="103"/>
      <c r="L442" s="103"/>
      <c r="M442" s="21"/>
      <c r="N442" s="21"/>
      <c r="O442" s="21"/>
      <c r="P442" s="21"/>
      <c r="Q442" s="21"/>
      <c r="R442" s="21"/>
      <c r="S442" s="21"/>
      <c r="T442" s="21"/>
      <c r="U442" s="132"/>
    </row>
    <row r="443" spans="1:21" ht="23.25" customHeight="1">
      <c r="A443" s="134" t="s">
        <v>186</v>
      </c>
      <c r="B443" s="104"/>
      <c r="C443" s="104"/>
      <c r="D443" s="104"/>
      <c r="E443" s="104"/>
      <c r="F443" s="104"/>
      <c r="G443" s="104"/>
      <c r="H443" s="104"/>
      <c r="I443" s="104"/>
      <c r="J443" s="104"/>
      <c r="K443" s="104"/>
      <c r="L443" s="21"/>
      <c r="M443" s="21"/>
      <c r="N443" s="21"/>
      <c r="O443" s="21"/>
      <c r="P443" s="21"/>
      <c r="Q443" s="21"/>
      <c r="R443" s="21"/>
      <c r="S443" s="21"/>
      <c r="T443" s="21"/>
      <c r="U443" s="132"/>
    </row>
    <row r="444" spans="1:21">
      <c r="A444" s="258"/>
      <c r="B444" s="192"/>
      <c r="C444" s="190" t="s">
        <v>63</v>
      </c>
      <c r="D444" s="191"/>
      <c r="E444" s="192"/>
      <c r="F444" s="216" t="s">
        <v>138</v>
      </c>
      <c r="G444" s="216"/>
      <c r="H444" s="216"/>
      <c r="I444" s="216"/>
      <c r="J444" s="216"/>
      <c r="K444" s="216"/>
      <c r="L444" s="103"/>
      <c r="M444" s="21"/>
      <c r="N444" s="21"/>
      <c r="O444" s="21"/>
      <c r="P444" s="21"/>
      <c r="Q444" s="21"/>
      <c r="R444" s="21"/>
      <c r="S444" s="21"/>
      <c r="T444" s="21"/>
      <c r="U444" s="132"/>
    </row>
    <row r="445" spans="1:21">
      <c r="A445" s="262" t="s">
        <v>637</v>
      </c>
      <c r="B445" s="263"/>
      <c r="C445" s="243"/>
      <c r="D445" s="244"/>
      <c r="E445" s="253"/>
      <c r="F445" s="243"/>
      <c r="G445" s="253"/>
      <c r="H445" s="243"/>
      <c r="I445" s="253"/>
      <c r="J445" s="243"/>
      <c r="K445" s="253"/>
      <c r="L445" s="67"/>
      <c r="M445" s="21"/>
      <c r="N445" s="21"/>
      <c r="O445" s="21"/>
      <c r="P445" s="21"/>
      <c r="Q445" s="21"/>
      <c r="R445" s="21"/>
      <c r="S445" s="21"/>
      <c r="T445" s="21"/>
      <c r="U445" s="132"/>
    </row>
    <row r="446" spans="1:21">
      <c r="A446" s="264" t="s">
        <v>638</v>
      </c>
      <c r="B446" s="204"/>
      <c r="C446" s="243"/>
      <c r="D446" s="244"/>
      <c r="E446" s="253"/>
      <c r="F446" s="243"/>
      <c r="G446" s="253"/>
      <c r="H446" s="243"/>
      <c r="I446" s="253"/>
      <c r="J446" s="243"/>
      <c r="K446" s="253"/>
      <c r="L446" s="103"/>
      <c r="M446" s="21"/>
      <c r="N446" s="21"/>
      <c r="O446" s="21"/>
      <c r="P446" s="21"/>
      <c r="Q446" s="21"/>
      <c r="R446" s="21"/>
      <c r="S446" s="21"/>
      <c r="T446" s="21"/>
      <c r="U446" s="132"/>
    </row>
    <row r="447" spans="1:21">
      <c r="A447" s="277" t="s">
        <v>48</v>
      </c>
      <c r="B447" s="278"/>
      <c r="C447" s="181"/>
      <c r="D447" s="181"/>
      <c r="E447" s="105" t="s">
        <v>133</v>
      </c>
      <c r="F447" s="67"/>
      <c r="G447" s="67"/>
      <c r="H447" s="67"/>
      <c r="I447" s="67"/>
      <c r="J447" s="67"/>
      <c r="K447" s="103"/>
      <c r="L447" s="103"/>
      <c r="M447" s="21"/>
      <c r="N447" s="21"/>
      <c r="O447" s="21"/>
      <c r="P447" s="21"/>
      <c r="Q447" s="21"/>
      <c r="R447" s="21"/>
      <c r="S447" s="21"/>
      <c r="T447" s="21"/>
      <c r="U447" s="132"/>
    </row>
    <row r="448" spans="1:21">
      <c r="A448" s="133"/>
      <c r="B448" s="103"/>
      <c r="C448" s="103"/>
      <c r="D448" s="103"/>
      <c r="E448" s="103"/>
      <c r="F448" s="67"/>
      <c r="G448" s="67"/>
      <c r="H448" s="67"/>
      <c r="I448" s="67"/>
      <c r="J448" s="67"/>
      <c r="K448" s="103"/>
      <c r="L448" s="103"/>
      <c r="M448" s="21"/>
      <c r="N448" s="21"/>
      <c r="O448" s="21"/>
      <c r="P448" s="21"/>
      <c r="Q448" s="21"/>
      <c r="R448" s="21"/>
      <c r="S448" s="21"/>
      <c r="T448" s="21"/>
      <c r="U448" s="132"/>
    </row>
    <row r="449" spans="1:21" ht="23.25" customHeight="1">
      <c r="A449" s="134" t="s">
        <v>187</v>
      </c>
      <c r="B449" s="104"/>
      <c r="C449" s="104"/>
      <c r="D449" s="104"/>
      <c r="E449" s="104"/>
      <c r="F449" s="104"/>
      <c r="G449" s="104"/>
      <c r="H449" s="104"/>
      <c r="I449" s="104"/>
      <c r="J449" s="104"/>
      <c r="K449" s="104"/>
      <c r="L449" s="21"/>
      <c r="M449" s="21"/>
      <c r="N449" s="21"/>
      <c r="O449" s="21"/>
      <c r="P449" s="21"/>
      <c r="Q449" s="21"/>
      <c r="R449" s="21"/>
      <c r="S449" s="21"/>
      <c r="T449" s="21"/>
      <c r="U449" s="132"/>
    </row>
    <row r="450" spans="1:21" ht="34.5" customHeight="1">
      <c r="A450" s="254" t="s">
        <v>743</v>
      </c>
      <c r="B450" s="255"/>
      <c r="C450" s="255"/>
      <c r="D450" s="255"/>
      <c r="E450" s="255"/>
      <c r="F450" s="255"/>
      <c r="G450" s="255"/>
      <c r="H450" s="255"/>
      <c r="I450" s="255"/>
      <c r="J450" s="255"/>
      <c r="K450" s="255"/>
      <c r="L450" s="255"/>
      <c r="M450" s="255"/>
      <c r="N450" s="255"/>
      <c r="O450" s="255"/>
      <c r="P450" s="255"/>
      <c r="Q450" s="255"/>
      <c r="R450" s="255"/>
      <c r="S450" s="255"/>
      <c r="T450" s="255"/>
      <c r="U450" s="132"/>
    </row>
    <row r="451" spans="1:21" ht="102.45" customHeight="1">
      <c r="A451" s="254"/>
      <c r="B451" s="255"/>
      <c r="C451" s="255"/>
      <c r="D451" s="255"/>
      <c r="E451" s="255"/>
      <c r="F451" s="255"/>
      <c r="G451" s="255"/>
      <c r="H451" s="255"/>
      <c r="I451" s="255"/>
      <c r="J451" s="255"/>
      <c r="K451" s="255"/>
      <c r="L451" s="255"/>
      <c r="M451" s="255"/>
      <c r="N451" s="255"/>
      <c r="O451" s="255"/>
      <c r="P451" s="255"/>
      <c r="Q451" s="255"/>
      <c r="R451" s="255"/>
      <c r="S451" s="255"/>
      <c r="T451" s="255"/>
      <c r="U451" s="132"/>
    </row>
    <row r="452" spans="1:21">
      <c r="A452" s="258" t="s">
        <v>179</v>
      </c>
      <c r="B452" s="191"/>
      <c r="C452" s="191"/>
      <c r="D452" s="256"/>
      <c r="E452" s="257"/>
      <c r="F452" s="259" t="s">
        <v>180</v>
      </c>
      <c r="G452" s="260"/>
      <c r="H452" s="260"/>
      <c r="I452" s="256"/>
      <c r="J452" s="257"/>
      <c r="K452" s="21"/>
      <c r="L452" s="21"/>
      <c r="M452" s="261" t="s">
        <v>395</v>
      </c>
      <c r="N452" s="261"/>
      <c r="O452" s="261"/>
      <c r="P452" s="261"/>
      <c r="Q452" s="261"/>
      <c r="R452" s="261"/>
      <c r="S452" s="261"/>
      <c r="T452" s="261"/>
      <c r="U452" s="132"/>
    </row>
    <row r="453" spans="1:21" ht="18.600000000000001" thickBot="1">
      <c r="A453" s="267" t="s">
        <v>393</v>
      </c>
      <c r="B453" s="216"/>
      <c r="C453" s="221" t="s">
        <v>135</v>
      </c>
      <c r="D453" s="222"/>
      <c r="E453" s="223"/>
      <c r="F453" s="274" t="s">
        <v>394</v>
      </c>
      <c r="G453" s="216"/>
      <c r="H453" s="216"/>
      <c r="I453" s="216"/>
      <c r="J453" s="216"/>
      <c r="K453" s="216"/>
      <c r="L453" s="21"/>
      <c r="M453" s="106" t="s">
        <v>24</v>
      </c>
      <c r="N453" s="190" t="s">
        <v>359</v>
      </c>
      <c r="O453" s="191"/>
      <c r="P453" s="191"/>
      <c r="Q453" s="106" t="s">
        <v>24</v>
      </c>
      <c r="R453" s="190" t="s">
        <v>359</v>
      </c>
      <c r="S453" s="191"/>
      <c r="T453" s="192"/>
      <c r="U453" s="132"/>
    </row>
    <row r="454" spans="1:21" ht="18.75" customHeight="1" thickTop="1">
      <c r="A454" s="267"/>
      <c r="B454" s="216"/>
      <c r="C454" s="26" t="s">
        <v>134</v>
      </c>
      <c r="D454" s="26" t="s">
        <v>50</v>
      </c>
      <c r="E454" s="39" t="s">
        <v>51</v>
      </c>
      <c r="F454" s="107" t="s">
        <v>52</v>
      </c>
      <c r="G454" s="70" t="s">
        <v>53</v>
      </c>
      <c r="H454" s="46" t="s">
        <v>54</v>
      </c>
      <c r="I454" s="46" t="s">
        <v>55</v>
      </c>
      <c r="J454" s="46" t="s">
        <v>56</v>
      </c>
      <c r="K454" s="46" t="s">
        <v>57</v>
      </c>
      <c r="L454" s="21"/>
      <c r="M454" s="102">
        <v>1</v>
      </c>
      <c r="N454" s="245" t="s">
        <v>386</v>
      </c>
      <c r="O454" s="246"/>
      <c r="P454" s="246"/>
      <c r="Q454" s="102">
        <v>17</v>
      </c>
      <c r="R454" s="248" t="s">
        <v>241</v>
      </c>
      <c r="S454" s="249"/>
      <c r="T454" s="250"/>
      <c r="U454" s="132"/>
    </row>
    <row r="455" spans="1:21" ht="24.75" customHeight="1">
      <c r="A455" s="265" t="s">
        <v>124</v>
      </c>
      <c r="B455" s="266"/>
      <c r="C455" s="158"/>
      <c r="D455" s="158"/>
      <c r="E455" s="108">
        <f t="shared" ref="E455:E467" si="12">D455-C455</f>
        <v>0</v>
      </c>
      <c r="F455" s="160"/>
      <c r="G455" s="161"/>
      <c r="H455" s="159"/>
      <c r="I455" s="159"/>
      <c r="J455" s="159"/>
      <c r="K455" s="159"/>
      <c r="L455" s="21"/>
      <c r="M455" s="102">
        <v>2</v>
      </c>
      <c r="N455" s="245" t="s">
        <v>360</v>
      </c>
      <c r="O455" s="246"/>
      <c r="P455" s="246"/>
      <c r="Q455" s="109">
        <v>18</v>
      </c>
      <c r="R455" s="248" t="s">
        <v>385</v>
      </c>
      <c r="S455" s="249"/>
      <c r="T455" s="250"/>
      <c r="U455" s="132"/>
    </row>
    <row r="456" spans="1:21" ht="24.75" customHeight="1">
      <c r="A456" s="265" t="s">
        <v>125</v>
      </c>
      <c r="B456" s="266"/>
      <c r="C456" s="158"/>
      <c r="D456" s="158"/>
      <c r="E456" s="108">
        <f t="shared" si="12"/>
        <v>0</v>
      </c>
      <c r="F456" s="160"/>
      <c r="G456" s="161"/>
      <c r="H456" s="159"/>
      <c r="I456" s="159"/>
      <c r="J456" s="159"/>
      <c r="K456" s="159"/>
      <c r="L456" s="21"/>
      <c r="M456" s="102">
        <v>3</v>
      </c>
      <c r="N456" s="245" t="s">
        <v>387</v>
      </c>
      <c r="O456" s="246"/>
      <c r="P456" s="246"/>
      <c r="Q456" s="102">
        <v>19</v>
      </c>
      <c r="R456" s="248" t="s">
        <v>384</v>
      </c>
      <c r="S456" s="249"/>
      <c r="T456" s="250"/>
      <c r="U456" s="132"/>
    </row>
    <row r="457" spans="1:21" ht="27" customHeight="1">
      <c r="A457" s="265" t="s">
        <v>126</v>
      </c>
      <c r="B457" s="266"/>
      <c r="C457" s="158"/>
      <c r="D457" s="158"/>
      <c r="E457" s="108">
        <f t="shared" si="12"/>
        <v>0</v>
      </c>
      <c r="F457" s="160"/>
      <c r="G457" s="161"/>
      <c r="H457" s="159"/>
      <c r="I457" s="159"/>
      <c r="J457" s="159"/>
      <c r="K457" s="159"/>
      <c r="L457" s="21"/>
      <c r="M457" s="102">
        <v>4</v>
      </c>
      <c r="N457" s="245" t="s">
        <v>362</v>
      </c>
      <c r="O457" s="246"/>
      <c r="P457" s="246"/>
      <c r="Q457" s="102">
        <v>20</v>
      </c>
      <c r="R457" s="248" t="s">
        <v>383</v>
      </c>
      <c r="S457" s="249"/>
      <c r="T457" s="250"/>
      <c r="U457" s="132"/>
    </row>
    <row r="458" spans="1:21" ht="24.75" customHeight="1">
      <c r="A458" s="265" t="s">
        <v>127</v>
      </c>
      <c r="B458" s="266"/>
      <c r="C458" s="158"/>
      <c r="D458" s="158"/>
      <c r="E458" s="108">
        <f t="shared" si="12"/>
        <v>0</v>
      </c>
      <c r="F458" s="160"/>
      <c r="G458" s="161"/>
      <c r="H458" s="159"/>
      <c r="I458" s="159"/>
      <c r="J458" s="159"/>
      <c r="K458" s="159"/>
      <c r="L458" s="21"/>
      <c r="M458" s="102">
        <v>5</v>
      </c>
      <c r="N458" s="245" t="s">
        <v>363</v>
      </c>
      <c r="O458" s="246"/>
      <c r="P458" s="246"/>
      <c r="Q458" s="109">
        <v>21</v>
      </c>
      <c r="R458" s="248" t="s">
        <v>380</v>
      </c>
      <c r="S458" s="249"/>
      <c r="T458" s="250"/>
      <c r="U458" s="132"/>
    </row>
    <row r="459" spans="1:21" ht="24.75" customHeight="1">
      <c r="A459" s="270" t="s">
        <v>658</v>
      </c>
      <c r="B459" s="271"/>
      <c r="C459" s="158"/>
      <c r="D459" s="158"/>
      <c r="E459" s="108">
        <f t="shared" si="12"/>
        <v>0</v>
      </c>
      <c r="F459" s="160"/>
      <c r="G459" s="161"/>
      <c r="H459" s="159"/>
      <c r="I459" s="159"/>
      <c r="J459" s="159"/>
      <c r="K459" s="159"/>
      <c r="L459" s="21"/>
      <c r="M459" s="102">
        <v>6</v>
      </c>
      <c r="N459" s="245" t="s">
        <v>364</v>
      </c>
      <c r="O459" s="246"/>
      <c r="P459" s="246"/>
      <c r="Q459" s="102">
        <v>22</v>
      </c>
      <c r="R459" s="248" t="s">
        <v>379</v>
      </c>
      <c r="S459" s="249"/>
      <c r="T459" s="250"/>
      <c r="U459" s="132"/>
    </row>
    <row r="460" spans="1:21" ht="24.75" customHeight="1">
      <c r="A460" s="270" t="s">
        <v>659</v>
      </c>
      <c r="B460" s="271"/>
      <c r="C460" s="158"/>
      <c r="D460" s="158"/>
      <c r="E460" s="108">
        <f t="shared" si="12"/>
        <v>0</v>
      </c>
      <c r="F460" s="160"/>
      <c r="G460" s="161"/>
      <c r="H460" s="159"/>
      <c r="I460" s="159"/>
      <c r="J460" s="159"/>
      <c r="K460" s="159"/>
      <c r="L460" s="21"/>
      <c r="M460" s="102">
        <v>7</v>
      </c>
      <c r="N460" s="245" t="s">
        <v>365</v>
      </c>
      <c r="O460" s="246"/>
      <c r="P460" s="246"/>
      <c r="Q460" s="102">
        <v>23</v>
      </c>
      <c r="R460" s="248" t="s">
        <v>378</v>
      </c>
      <c r="S460" s="249"/>
      <c r="T460" s="250"/>
      <c r="U460" s="132"/>
    </row>
    <row r="461" spans="1:21" ht="29.4" customHeight="1">
      <c r="A461" s="272" t="s">
        <v>128</v>
      </c>
      <c r="B461" s="273"/>
      <c r="C461" s="158"/>
      <c r="D461" s="158"/>
      <c r="E461" s="108">
        <f t="shared" si="12"/>
        <v>0</v>
      </c>
      <c r="F461" s="160"/>
      <c r="G461" s="161"/>
      <c r="H461" s="159"/>
      <c r="I461" s="159"/>
      <c r="J461" s="159"/>
      <c r="K461" s="159"/>
      <c r="L461" s="21"/>
      <c r="M461" s="102">
        <v>8</v>
      </c>
      <c r="N461" s="245" t="s">
        <v>366</v>
      </c>
      <c r="O461" s="246"/>
      <c r="P461" s="246"/>
      <c r="Q461" s="109">
        <v>24</v>
      </c>
      <c r="R461" s="248" t="s">
        <v>377</v>
      </c>
      <c r="S461" s="249"/>
      <c r="T461" s="250"/>
      <c r="U461" s="132"/>
    </row>
    <row r="462" spans="1:21" ht="32.4" customHeight="1">
      <c r="A462" s="268" t="s">
        <v>734</v>
      </c>
      <c r="B462" s="269"/>
      <c r="C462" s="158"/>
      <c r="D462" s="158"/>
      <c r="E462" s="108">
        <f t="shared" si="12"/>
        <v>0</v>
      </c>
      <c r="F462" s="160"/>
      <c r="G462" s="161"/>
      <c r="H462" s="159"/>
      <c r="I462" s="159"/>
      <c r="J462" s="159"/>
      <c r="K462" s="159"/>
      <c r="L462" s="21"/>
      <c r="M462" s="102">
        <v>9</v>
      </c>
      <c r="N462" s="245" t="s">
        <v>367</v>
      </c>
      <c r="O462" s="246"/>
      <c r="P462" s="246"/>
      <c r="Q462" s="102">
        <v>25</v>
      </c>
      <c r="R462" s="248" t="s">
        <v>376</v>
      </c>
      <c r="S462" s="249"/>
      <c r="T462" s="250"/>
      <c r="U462" s="132"/>
    </row>
    <row r="463" spans="1:21" ht="24.75" customHeight="1">
      <c r="A463" s="265" t="s">
        <v>129</v>
      </c>
      <c r="B463" s="266"/>
      <c r="C463" s="158"/>
      <c r="D463" s="158"/>
      <c r="E463" s="108">
        <f t="shared" si="12"/>
        <v>0</v>
      </c>
      <c r="F463" s="160"/>
      <c r="G463" s="161"/>
      <c r="H463" s="159"/>
      <c r="I463" s="159"/>
      <c r="J463" s="159"/>
      <c r="K463" s="159"/>
      <c r="L463" s="21"/>
      <c r="M463" s="102">
        <v>10</v>
      </c>
      <c r="N463" s="245" t="s">
        <v>368</v>
      </c>
      <c r="O463" s="246"/>
      <c r="P463" s="246"/>
      <c r="Q463" s="102">
        <v>26</v>
      </c>
      <c r="R463" s="248" t="s">
        <v>375</v>
      </c>
      <c r="S463" s="249"/>
      <c r="T463" s="250"/>
      <c r="U463" s="132"/>
    </row>
    <row r="464" spans="1:21" ht="24.75" customHeight="1">
      <c r="A464" s="270" t="s">
        <v>660</v>
      </c>
      <c r="B464" s="271"/>
      <c r="C464" s="158"/>
      <c r="D464" s="158"/>
      <c r="E464" s="108">
        <f t="shared" si="12"/>
        <v>0</v>
      </c>
      <c r="F464" s="160"/>
      <c r="G464" s="161"/>
      <c r="H464" s="159"/>
      <c r="I464" s="159"/>
      <c r="J464" s="159"/>
      <c r="K464" s="159"/>
      <c r="L464" s="21"/>
      <c r="M464" s="102">
        <v>11</v>
      </c>
      <c r="N464" s="245" t="s">
        <v>245</v>
      </c>
      <c r="O464" s="246"/>
      <c r="P464" s="246"/>
      <c r="Q464" s="109">
        <v>27</v>
      </c>
      <c r="R464" s="248" t="s">
        <v>374</v>
      </c>
      <c r="S464" s="249"/>
      <c r="T464" s="250"/>
      <c r="U464" s="132"/>
    </row>
    <row r="465" spans="1:21" ht="24.75" customHeight="1">
      <c r="A465" s="265" t="s">
        <v>130</v>
      </c>
      <c r="B465" s="266"/>
      <c r="C465" s="158"/>
      <c r="D465" s="158"/>
      <c r="E465" s="108">
        <f t="shared" si="12"/>
        <v>0</v>
      </c>
      <c r="F465" s="160"/>
      <c r="G465" s="161"/>
      <c r="H465" s="159"/>
      <c r="I465" s="159"/>
      <c r="J465" s="159"/>
      <c r="K465" s="159"/>
      <c r="L465" s="21"/>
      <c r="M465" s="102">
        <v>12</v>
      </c>
      <c r="N465" s="245" t="s">
        <v>369</v>
      </c>
      <c r="O465" s="246"/>
      <c r="P465" s="246"/>
      <c r="Q465" s="102">
        <v>28</v>
      </c>
      <c r="R465" s="248" t="s">
        <v>373</v>
      </c>
      <c r="S465" s="249"/>
      <c r="T465" s="250"/>
      <c r="U465" s="132"/>
    </row>
    <row r="466" spans="1:21" ht="24.75" customHeight="1">
      <c r="A466" s="265" t="s">
        <v>131</v>
      </c>
      <c r="B466" s="266"/>
      <c r="C466" s="158"/>
      <c r="D466" s="158"/>
      <c r="E466" s="108">
        <f t="shared" si="12"/>
        <v>0</v>
      </c>
      <c r="F466" s="160"/>
      <c r="G466" s="161"/>
      <c r="H466" s="159"/>
      <c r="I466" s="159"/>
      <c r="J466" s="159"/>
      <c r="K466" s="159"/>
      <c r="L466" s="21"/>
      <c r="M466" s="102">
        <v>13</v>
      </c>
      <c r="N466" s="245" t="s">
        <v>388</v>
      </c>
      <c r="O466" s="246"/>
      <c r="P466" s="246"/>
      <c r="Q466" s="102">
        <v>29</v>
      </c>
      <c r="R466" s="248" t="s">
        <v>372</v>
      </c>
      <c r="S466" s="249"/>
      <c r="T466" s="250"/>
      <c r="U466" s="132"/>
    </row>
    <row r="467" spans="1:21" ht="24.75" customHeight="1">
      <c r="A467" s="265" t="s">
        <v>132</v>
      </c>
      <c r="B467" s="266"/>
      <c r="C467" s="158"/>
      <c r="D467" s="158"/>
      <c r="E467" s="108">
        <f t="shared" si="12"/>
        <v>0</v>
      </c>
      <c r="F467" s="160"/>
      <c r="G467" s="161"/>
      <c r="H467" s="159"/>
      <c r="I467" s="159"/>
      <c r="J467" s="159"/>
      <c r="K467" s="159"/>
      <c r="L467" s="21"/>
      <c r="M467" s="102">
        <v>14</v>
      </c>
      <c r="N467" s="245" t="s">
        <v>389</v>
      </c>
      <c r="O467" s="246"/>
      <c r="P467" s="246"/>
      <c r="Q467" s="109">
        <v>30</v>
      </c>
      <c r="R467" s="248" t="s">
        <v>371</v>
      </c>
      <c r="S467" s="249"/>
      <c r="T467" s="250"/>
      <c r="U467" s="132"/>
    </row>
    <row r="468" spans="1:21" ht="24.75" customHeight="1">
      <c r="A468" s="251" t="s">
        <v>731</v>
      </c>
      <c r="B468" s="252"/>
      <c r="C468" s="154" t="str">
        <f>IF(COUNTBLANK(C455:C467),"空欄あり",COUNT(C455:C467)-COUNTIF(C455:C467,0))</f>
        <v>空欄あり</v>
      </c>
      <c r="D468" s="154" t="str">
        <f>IF(COUNTBLANK(D455:D467),"空欄あり",COUNT(D455:D467)-COUNTIF(D455:D467,0))</f>
        <v>空欄あり</v>
      </c>
      <c r="E468" s="157"/>
      <c r="F468" s="21"/>
      <c r="G468" s="21"/>
      <c r="H468" s="21"/>
      <c r="I468" s="21"/>
      <c r="J468" s="21"/>
      <c r="K468" s="21"/>
      <c r="L468" s="21"/>
      <c r="M468" s="102">
        <v>15</v>
      </c>
      <c r="N468" s="245" t="s">
        <v>390</v>
      </c>
      <c r="O468" s="246"/>
      <c r="P468" s="247"/>
      <c r="Q468" s="102">
        <v>31</v>
      </c>
      <c r="R468" s="248" t="s">
        <v>370</v>
      </c>
      <c r="S468" s="249"/>
      <c r="T468" s="250"/>
      <c r="U468" s="132"/>
    </row>
    <row r="469" spans="1:21" ht="24.75" customHeight="1">
      <c r="A469" s="251" t="s">
        <v>732</v>
      </c>
      <c r="B469" s="252"/>
      <c r="C469" s="154" t="str">
        <f>IF(C468="空欄あり","-",IF(D452="","-",IF(I452="","-",IF(G469=0,"-",IF(C468=10,SUM(C455:C467)*1.3,IF(C468=11,SUM(C455:C467)*1.182,IF(C468=12,SUM(C455:C467)*1.084,IF(C468=13,SUM(C455:C467)*1,"-"))))))))</f>
        <v>-</v>
      </c>
      <c r="D469" s="154" t="str">
        <f>IF(D468="空欄あり","-",IF(D452="","-",IF(I452="","-",IF(G469=0,"-",IF(D468=10,SUM(D455:D467)*1.3,IF(D468=11,SUM(D455:D467)*1.182,IF(D468=12,SUM(D455:D467)*1.084,IF(D468=13,SUM(D455:D467)*1,"-"))))))))</f>
        <v>-</v>
      </c>
      <c r="E469" s="156" t="str">
        <f>IF(C469="-","-",IF(D469="-","-",D469-C469))</f>
        <v>-</v>
      </c>
      <c r="F469" s="21"/>
      <c r="G469" s="155">
        <f>IF(A462=選択肢!$A$13,1,IF(A462=選択肢!$A$14,1,0))</f>
        <v>0</v>
      </c>
      <c r="H469" s="21"/>
      <c r="I469" s="21"/>
      <c r="J469" s="21"/>
      <c r="K469" s="21"/>
      <c r="L469" s="21"/>
      <c r="M469" s="102">
        <v>16</v>
      </c>
      <c r="N469" s="245" t="s">
        <v>391</v>
      </c>
      <c r="O469" s="246"/>
      <c r="P469" s="247"/>
      <c r="Q469" s="21"/>
      <c r="R469" s="21"/>
      <c r="S469" s="21"/>
      <c r="T469" s="21"/>
      <c r="U469" s="132"/>
    </row>
    <row r="470" spans="1:21" ht="18.600000000000001" thickBot="1">
      <c r="A470" s="143"/>
      <c r="B470" s="142"/>
      <c r="C470" s="142"/>
      <c r="D470" s="142"/>
      <c r="E470" s="142"/>
      <c r="F470" s="135"/>
      <c r="G470" s="135"/>
      <c r="H470" s="135"/>
      <c r="I470" s="135"/>
      <c r="J470" s="135"/>
      <c r="K470" s="135"/>
      <c r="L470" s="135"/>
      <c r="M470" s="135"/>
      <c r="N470" s="135"/>
      <c r="O470" s="135"/>
      <c r="P470" s="135"/>
      <c r="Q470" s="135"/>
      <c r="R470" s="135"/>
      <c r="S470" s="135"/>
      <c r="T470" s="135"/>
      <c r="U470" s="136"/>
    </row>
    <row r="471" spans="1:21" ht="18.600000000000001" thickBot="1"/>
    <row r="472" spans="1:21">
      <c r="A472" s="137">
        <v>13</v>
      </c>
      <c r="B472" s="129"/>
      <c r="C472" s="129"/>
      <c r="D472" s="129"/>
      <c r="E472" s="129"/>
      <c r="F472" s="129"/>
      <c r="G472" s="129"/>
      <c r="H472" s="129"/>
      <c r="I472" s="129"/>
      <c r="J472" s="129"/>
      <c r="K472" s="129"/>
      <c r="L472" s="129"/>
      <c r="M472" s="129"/>
      <c r="N472" s="129"/>
      <c r="O472" s="129"/>
      <c r="P472" s="129"/>
      <c r="Q472" s="129"/>
      <c r="R472" s="129"/>
      <c r="S472" s="129"/>
      <c r="T472" s="129"/>
      <c r="U472" s="130"/>
    </row>
    <row r="473" spans="1:21" ht="23.25" customHeight="1">
      <c r="A473" s="131"/>
      <c r="B473" s="21"/>
      <c r="C473" s="21"/>
      <c r="D473" s="21"/>
      <c r="E473" s="21"/>
      <c r="F473" s="276" t="s">
        <v>139</v>
      </c>
      <c r="G473" s="276"/>
      <c r="H473" s="181"/>
      <c r="I473" s="181"/>
      <c r="J473" s="181"/>
      <c r="K473" s="181"/>
      <c r="L473" s="21"/>
      <c r="M473" s="21"/>
      <c r="N473" s="21"/>
      <c r="O473" s="21"/>
      <c r="P473" s="21"/>
      <c r="Q473" s="21"/>
      <c r="R473" s="21"/>
      <c r="S473" s="21"/>
      <c r="T473" s="21"/>
      <c r="U473" s="132"/>
    </row>
    <row r="474" spans="1:21">
      <c r="A474" s="131" t="s">
        <v>636</v>
      </c>
      <c r="B474" s="21"/>
      <c r="C474" s="21"/>
      <c r="D474" s="21"/>
      <c r="E474" s="21"/>
      <c r="F474" s="21"/>
      <c r="G474" s="21"/>
      <c r="H474" s="21"/>
      <c r="I474" s="21"/>
      <c r="J474" s="21"/>
      <c r="K474" s="21"/>
      <c r="L474" s="21"/>
      <c r="M474" s="21"/>
      <c r="N474" s="21"/>
      <c r="O474" s="21"/>
      <c r="P474" s="21"/>
      <c r="Q474" s="21"/>
      <c r="R474" s="21"/>
      <c r="S474" s="21"/>
      <c r="T474" s="21"/>
      <c r="U474" s="132"/>
    </row>
    <row r="475" spans="1:21">
      <c r="A475" s="258" t="s">
        <v>123</v>
      </c>
      <c r="B475" s="192"/>
      <c r="C475" s="208"/>
      <c r="D475" s="209"/>
      <c r="E475" s="210"/>
      <c r="F475" s="103"/>
      <c r="G475" s="103"/>
      <c r="H475" s="103"/>
      <c r="I475" s="103"/>
      <c r="J475" s="21"/>
      <c r="K475" s="21"/>
      <c r="L475" s="21"/>
      <c r="M475" s="21"/>
      <c r="N475" s="21"/>
      <c r="O475" s="21"/>
      <c r="P475" s="21"/>
      <c r="Q475" s="21"/>
      <c r="R475" s="21"/>
      <c r="S475" s="21"/>
      <c r="T475" s="21"/>
      <c r="U475" s="132"/>
    </row>
    <row r="476" spans="1:21">
      <c r="A476" s="258" t="s">
        <v>43</v>
      </c>
      <c r="B476" s="192"/>
      <c r="C476" s="208"/>
      <c r="D476" s="209"/>
      <c r="E476" s="210"/>
      <c r="F476" s="103"/>
      <c r="G476" s="103"/>
      <c r="H476" s="103"/>
      <c r="I476" s="103"/>
      <c r="J476" s="21"/>
      <c r="K476" s="21"/>
      <c r="L476" s="21"/>
      <c r="M476" s="21"/>
      <c r="N476" s="21"/>
      <c r="O476" s="21"/>
      <c r="P476" s="21"/>
      <c r="Q476" s="21"/>
      <c r="R476" s="21"/>
      <c r="S476" s="21"/>
      <c r="T476" s="21"/>
      <c r="U476" s="132"/>
    </row>
    <row r="477" spans="1:21">
      <c r="A477" s="258" t="s">
        <v>44</v>
      </c>
      <c r="B477" s="192"/>
      <c r="C477" s="208"/>
      <c r="D477" s="209"/>
      <c r="E477" s="210"/>
      <c r="F477" s="67"/>
      <c r="G477" s="67"/>
      <c r="H477" s="67"/>
      <c r="I477" s="67"/>
      <c r="J477" s="67"/>
      <c r="K477" s="67"/>
      <c r="L477" s="67"/>
      <c r="M477" s="21"/>
      <c r="N477" s="21"/>
      <c r="O477" s="21"/>
      <c r="P477" s="21"/>
      <c r="Q477" s="21"/>
      <c r="R477" s="21"/>
      <c r="S477" s="21"/>
      <c r="T477" s="21"/>
      <c r="U477" s="132"/>
    </row>
    <row r="478" spans="1:21">
      <c r="A478" s="258" t="s">
        <v>45</v>
      </c>
      <c r="B478" s="192"/>
      <c r="C478" s="243"/>
      <c r="D478" s="244"/>
      <c r="E478" s="244"/>
      <c r="F478" s="243"/>
      <c r="G478" s="244"/>
      <c r="H478" s="244"/>
      <c r="I478" s="211"/>
      <c r="J478" s="211"/>
      <c r="K478" s="211"/>
      <c r="L478" s="67"/>
      <c r="M478" s="21"/>
      <c r="N478" s="21"/>
      <c r="O478" s="21"/>
      <c r="P478" s="21"/>
      <c r="Q478" s="21"/>
      <c r="R478" s="21"/>
      <c r="S478" s="21"/>
      <c r="T478" s="21"/>
      <c r="U478" s="132"/>
    </row>
    <row r="479" spans="1:21">
      <c r="A479" s="275" t="s">
        <v>46</v>
      </c>
      <c r="B479" s="223"/>
      <c r="C479" s="243"/>
      <c r="D479" s="244"/>
      <c r="E479" s="253"/>
      <c r="F479" s="67"/>
      <c r="G479" s="67"/>
      <c r="H479" s="67"/>
      <c r="I479" s="67"/>
      <c r="J479" s="67"/>
      <c r="K479" s="67"/>
      <c r="L479" s="67"/>
      <c r="M479" s="21"/>
      <c r="N479" s="21"/>
      <c r="O479" s="21"/>
      <c r="P479" s="21"/>
      <c r="Q479" s="21"/>
      <c r="R479" s="21"/>
      <c r="S479" s="21"/>
      <c r="T479" s="21"/>
      <c r="U479" s="132"/>
    </row>
    <row r="480" spans="1:21">
      <c r="A480" s="258" t="s">
        <v>47</v>
      </c>
      <c r="B480" s="192"/>
      <c r="C480" s="208"/>
      <c r="D480" s="209"/>
      <c r="E480" s="210"/>
      <c r="F480" s="103"/>
      <c r="G480" s="103"/>
      <c r="H480" s="103"/>
      <c r="I480" s="103"/>
      <c r="J480" s="103"/>
      <c r="K480" s="103"/>
      <c r="L480" s="103"/>
      <c r="M480" s="21"/>
      <c r="N480" s="21"/>
      <c r="O480" s="21"/>
      <c r="P480" s="21"/>
      <c r="Q480" s="21"/>
      <c r="R480" s="21"/>
      <c r="S480" s="21"/>
      <c r="T480" s="21"/>
      <c r="U480" s="132"/>
    </row>
    <row r="481" spans="1:21" ht="12.75" customHeight="1">
      <c r="A481" s="133"/>
      <c r="B481" s="103"/>
      <c r="C481" s="103"/>
      <c r="D481" s="103"/>
      <c r="E481" s="103"/>
      <c r="F481" s="103"/>
      <c r="G481" s="103"/>
      <c r="H481" s="103"/>
      <c r="I481" s="103"/>
      <c r="J481" s="103"/>
      <c r="K481" s="103"/>
      <c r="L481" s="103"/>
      <c r="M481" s="21"/>
      <c r="N481" s="21"/>
      <c r="O481" s="21"/>
      <c r="P481" s="21"/>
      <c r="Q481" s="21"/>
      <c r="R481" s="21"/>
      <c r="S481" s="21"/>
      <c r="T481" s="21"/>
      <c r="U481" s="132"/>
    </row>
    <row r="482" spans="1:21" ht="23.25" customHeight="1">
      <c r="A482" s="134" t="s">
        <v>186</v>
      </c>
      <c r="B482" s="104"/>
      <c r="C482" s="104"/>
      <c r="D482" s="104"/>
      <c r="E482" s="104"/>
      <c r="F482" s="104"/>
      <c r="G482" s="104"/>
      <c r="H482" s="104"/>
      <c r="I482" s="104"/>
      <c r="J482" s="104"/>
      <c r="K482" s="104"/>
      <c r="L482" s="21"/>
      <c r="M482" s="21"/>
      <c r="N482" s="21"/>
      <c r="O482" s="21"/>
      <c r="P482" s="21"/>
      <c r="Q482" s="21"/>
      <c r="R482" s="21"/>
      <c r="S482" s="21"/>
      <c r="T482" s="21"/>
      <c r="U482" s="132"/>
    </row>
    <row r="483" spans="1:21">
      <c r="A483" s="258"/>
      <c r="B483" s="192"/>
      <c r="C483" s="190" t="s">
        <v>63</v>
      </c>
      <c r="D483" s="191"/>
      <c r="E483" s="192"/>
      <c r="F483" s="216" t="s">
        <v>138</v>
      </c>
      <c r="G483" s="216"/>
      <c r="H483" s="216"/>
      <c r="I483" s="216"/>
      <c r="J483" s="216"/>
      <c r="K483" s="216"/>
      <c r="L483" s="103"/>
      <c r="M483" s="21"/>
      <c r="N483" s="21"/>
      <c r="O483" s="21"/>
      <c r="P483" s="21"/>
      <c r="Q483" s="21"/>
      <c r="R483" s="21"/>
      <c r="S483" s="21"/>
      <c r="T483" s="21"/>
      <c r="U483" s="132"/>
    </row>
    <row r="484" spans="1:21">
      <c r="A484" s="262" t="s">
        <v>637</v>
      </c>
      <c r="B484" s="263"/>
      <c r="C484" s="243"/>
      <c r="D484" s="244"/>
      <c r="E484" s="253"/>
      <c r="F484" s="243"/>
      <c r="G484" s="253"/>
      <c r="H484" s="243"/>
      <c r="I484" s="253"/>
      <c r="J484" s="243"/>
      <c r="K484" s="253"/>
      <c r="L484" s="67"/>
      <c r="M484" s="21"/>
      <c r="N484" s="21"/>
      <c r="O484" s="21"/>
      <c r="P484" s="21"/>
      <c r="Q484" s="21"/>
      <c r="R484" s="21"/>
      <c r="S484" s="21"/>
      <c r="T484" s="21"/>
      <c r="U484" s="132"/>
    </row>
    <row r="485" spans="1:21">
      <c r="A485" s="264" t="s">
        <v>638</v>
      </c>
      <c r="B485" s="204"/>
      <c r="C485" s="243"/>
      <c r="D485" s="244"/>
      <c r="E485" s="253"/>
      <c r="F485" s="243"/>
      <c r="G485" s="253"/>
      <c r="H485" s="243"/>
      <c r="I485" s="253"/>
      <c r="J485" s="243"/>
      <c r="K485" s="253"/>
      <c r="L485" s="103"/>
      <c r="M485" s="21"/>
      <c r="N485" s="21"/>
      <c r="O485" s="21"/>
      <c r="P485" s="21"/>
      <c r="Q485" s="21"/>
      <c r="R485" s="21"/>
      <c r="S485" s="21"/>
      <c r="T485" s="21"/>
      <c r="U485" s="132"/>
    </row>
    <row r="486" spans="1:21">
      <c r="A486" s="277" t="s">
        <v>48</v>
      </c>
      <c r="B486" s="278"/>
      <c r="C486" s="181"/>
      <c r="D486" s="181"/>
      <c r="E486" s="105" t="s">
        <v>133</v>
      </c>
      <c r="F486" s="67"/>
      <c r="G486" s="67"/>
      <c r="H486" s="67"/>
      <c r="I486" s="67"/>
      <c r="J486" s="67"/>
      <c r="K486" s="103"/>
      <c r="L486" s="103"/>
      <c r="M486" s="21"/>
      <c r="N486" s="21"/>
      <c r="O486" s="21"/>
      <c r="P486" s="21"/>
      <c r="Q486" s="21"/>
      <c r="R486" s="21"/>
      <c r="S486" s="21"/>
      <c r="T486" s="21"/>
      <c r="U486" s="132"/>
    </row>
    <row r="487" spans="1:21">
      <c r="A487" s="133"/>
      <c r="B487" s="103"/>
      <c r="C487" s="103"/>
      <c r="D487" s="103"/>
      <c r="E487" s="103"/>
      <c r="F487" s="67"/>
      <c r="G487" s="67"/>
      <c r="H487" s="67"/>
      <c r="I487" s="67"/>
      <c r="J487" s="67"/>
      <c r="K487" s="103"/>
      <c r="L487" s="103"/>
      <c r="M487" s="21"/>
      <c r="N487" s="21"/>
      <c r="O487" s="21"/>
      <c r="P487" s="21"/>
      <c r="Q487" s="21"/>
      <c r="R487" s="21"/>
      <c r="S487" s="21"/>
      <c r="T487" s="21"/>
      <c r="U487" s="132"/>
    </row>
    <row r="488" spans="1:21" ht="23.25" customHeight="1">
      <c r="A488" s="134" t="s">
        <v>187</v>
      </c>
      <c r="B488" s="104"/>
      <c r="C488" s="104"/>
      <c r="D488" s="104"/>
      <c r="E488" s="104"/>
      <c r="F488" s="104"/>
      <c r="G488" s="104"/>
      <c r="H488" s="104"/>
      <c r="I488" s="104"/>
      <c r="J488" s="104"/>
      <c r="K488" s="104"/>
      <c r="L488" s="21"/>
      <c r="M488" s="21"/>
      <c r="N488" s="21"/>
      <c r="O488" s="21"/>
      <c r="P488" s="21"/>
      <c r="Q488" s="21"/>
      <c r="R488" s="21"/>
      <c r="S488" s="21"/>
      <c r="T488" s="21"/>
      <c r="U488" s="132"/>
    </row>
    <row r="489" spans="1:21" ht="34.5" customHeight="1">
      <c r="A489" s="254" t="s">
        <v>743</v>
      </c>
      <c r="B489" s="255"/>
      <c r="C489" s="255"/>
      <c r="D489" s="255"/>
      <c r="E489" s="255"/>
      <c r="F489" s="255"/>
      <c r="G489" s="255"/>
      <c r="H489" s="255"/>
      <c r="I489" s="255"/>
      <c r="J489" s="255"/>
      <c r="K489" s="255"/>
      <c r="L489" s="255"/>
      <c r="M489" s="255"/>
      <c r="N489" s="255"/>
      <c r="O489" s="255"/>
      <c r="P489" s="255"/>
      <c r="Q489" s="255"/>
      <c r="R489" s="255"/>
      <c r="S489" s="255"/>
      <c r="T489" s="255"/>
      <c r="U489" s="132"/>
    </row>
    <row r="490" spans="1:21" ht="102.45" customHeight="1">
      <c r="A490" s="254"/>
      <c r="B490" s="255"/>
      <c r="C490" s="255"/>
      <c r="D490" s="255"/>
      <c r="E490" s="255"/>
      <c r="F490" s="255"/>
      <c r="G490" s="255"/>
      <c r="H490" s="255"/>
      <c r="I490" s="255"/>
      <c r="J490" s="255"/>
      <c r="K490" s="255"/>
      <c r="L490" s="255"/>
      <c r="M490" s="255"/>
      <c r="N490" s="255"/>
      <c r="O490" s="255"/>
      <c r="P490" s="255"/>
      <c r="Q490" s="255"/>
      <c r="R490" s="255"/>
      <c r="S490" s="255"/>
      <c r="T490" s="255"/>
      <c r="U490" s="132"/>
    </row>
    <row r="491" spans="1:21">
      <c r="A491" s="258" t="s">
        <v>179</v>
      </c>
      <c r="B491" s="191"/>
      <c r="C491" s="191"/>
      <c r="D491" s="256"/>
      <c r="E491" s="257"/>
      <c r="F491" s="259" t="s">
        <v>180</v>
      </c>
      <c r="G491" s="260"/>
      <c r="H491" s="260"/>
      <c r="I491" s="256"/>
      <c r="J491" s="257"/>
      <c r="K491" s="21"/>
      <c r="L491" s="21"/>
      <c r="M491" s="261" t="s">
        <v>395</v>
      </c>
      <c r="N491" s="261"/>
      <c r="O491" s="261"/>
      <c r="P491" s="261"/>
      <c r="Q491" s="261"/>
      <c r="R491" s="261"/>
      <c r="S491" s="261"/>
      <c r="T491" s="261"/>
      <c r="U491" s="132"/>
    </row>
    <row r="492" spans="1:21" ht="18.600000000000001" thickBot="1">
      <c r="A492" s="267" t="s">
        <v>393</v>
      </c>
      <c r="B492" s="216"/>
      <c r="C492" s="221" t="s">
        <v>135</v>
      </c>
      <c r="D492" s="222"/>
      <c r="E492" s="223"/>
      <c r="F492" s="274" t="s">
        <v>394</v>
      </c>
      <c r="G492" s="216"/>
      <c r="H492" s="216"/>
      <c r="I492" s="216"/>
      <c r="J492" s="216"/>
      <c r="K492" s="216"/>
      <c r="L492" s="21"/>
      <c r="M492" s="106" t="s">
        <v>24</v>
      </c>
      <c r="N492" s="190" t="s">
        <v>359</v>
      </c>
      <c r="O492" s="191"/>
      <c r="P492" s="191"/>
      <c r="Q492" s="106" t="s">
        <v>24</v>
      </c>
      <c r="R492" s="190" t="s">
        <v>359</v>
      </c>
      <c r="S492" s="191"/>
      <c r="T492" s="192"/>
      <c r="U492" s="132"/>
    </row>
    <row r="493" spans="1:21" ht="18.75" customHeight="1" thickTop="1">
      <c r="A493" s="267"/>
      <c r="B493" s="216"/>
      <c r="C493" s="26" t="s">
        <v>134</v>
      </c>
      <c r="D493" s="26" t="s">
        <v>50</v>
      </c>
      <c r="E493" s="39" t="s">
        <v>51</v>
      </c>
      <c r="F493" s="107" t="s">
        <v>52</v>
      </c>
      <c r="G493" s="70" t="s">
        <v>53</v>
      </c>
      <c r="H493" s="46" t="s">
        <v>54</v>
      </c>
      <c r="I493" s="46" t="s">
        <v>55</v>
      </c>
      <c r="J493" s="46" t="s">
        <v>56</v>
      </c>
      <c r="K493" s="46" t="s">
        <v>57</v>
      </c>
      <c r="L493" s="21"/>
      <c r="M493" s="102">
        <v>1</v>
      </c>
      <c r="N493" s="245" t="s">
        <v>386</v>
      </c>
      <c r="O493" s="246"/>
      <c r="P493" s="246"/>
      <c r="Q493" s="102">
        <v>17</v>
      </c>
      <c r="R493" s="248" t="s">
        <v>241</v>
      </c>
      <c r="S493" s="249"/>
      <c r="T493" s="250"/>
      <c r="U493" s="132"/>
    </row>
    <row r="494" spans="1:21" ht="24.75" customHeight="1">
      <c r="A494" s="265" t="s">
        <v>124</v>
      </c>
      <c r="B494" s="266"/>
      <c r="C494" s="158"/>
      <c r="D494" s="158"/>
      <c r="E494" s="108">
        <f t="shared" ref="E494:E506" si="13">D494-C494</f>
        <v>0</v>
      </c>
      <c r="F494" s="160"/>
      <c r="G494" s="161"/>
      <c r="H494" s="159"/>
      <c r="I494" s="159"/>
      <c r="J494" s="159"/>
      <c r="K494" s="159"/>
      <c r="L494" s="21"/>
      <c r="M494" s="102">
        <v>2</v>
      </c>
      <c r="N494" s="245" t="s">
        <v>360</v>
      </c>
      <c r="O494" s="246"/>
      <c r="P494" s="246"/>
      <c r="Q494" s="109">
        <v>18</v>
      </c>
      <c r="R494" s="248" t="s">
        <v>385</v>
      </c>
      <c r="S494" s="249"/>
      <c r="T494" s="250"/>
      <c r="U494" s="132"/>
    </row>
    <row r="495" spans="1:21" ht="24.75" customHeight="1">
      <c r="A495" s="265" t="s">
        <v>125</v>
      </c>
      <c r="B495" s="266"/>
      <c r="C495" s="158"/>
      <c r="D495" s="158"/>
      <c r="E495" s="108">
        <f t="shared" si="13"/>
        <v>0</v>
      </c>
      <c r="F495" s="160"/>
      <c r="G495" s="161"/>
      <c r="H495" s="159"/>
      <c r="I495" s="159"/>
      <c r="J495" s="159"/>
      <c r="K495" s="159"/>
      <c r="L495" s="21"/>
      <c r="M495" s="102">
        <v>3</v>
      </c>
      <c r="N495" s="245" t="s">
        <v>387</v>
      </c>
      <c r="O495" s="246"/>
      <c r="P495" s="246"/>
      <c r="Q495" s="102">
        <v>19</v>
      </c>
      <c r="R495" s="248" t="s">
        <v>384</v>
      </c>
      <c r="S495" s="249"/>
      <c r="T495" s="250"/>
      <c r="U495" s="132"/>
    </row>
    <row r="496" spans="1:21" ht="27" customHeight="1">
      <c r="A496" s="265" t="s">
        <v>126</v>
      </c>
      <c r="B496" s="266"/>
      <c r="C496" s="158"/>
      <c r="D496" s="158"/>
      <c r="E496" s="108">
        <f t="shared" si="13"/>
        <v>0</v>
      </c>
      <c r="F496" s="160"/>
      <c r="G496" s="161"/>
      <c r="H496" s="159"/>
      <c r="I496" s="159"/>
      <c r="J496" s="159"/>
      <c r="K496" s="159"/>
      <c r="L496" s="21"/>
      <c r="M496" s="102">
        <v>4</v>
      </c>
      <c r="N496" s="245" t="s">
        <v>362</v>
      </c>
      <c r="O496" s="246"/>
      <c r="P496" s="246"/>
      <c r="Q496" s="102">
        <v>20</v>
      </c>
      <c r="R496" s="248" t="s">
        <v>383</v>
      </c>
      <c r="S496" s="249"/>
      <c r="T496" s="250"/>
      <c r="U496" s="132"/>
    </row>
    <row r="497" spans="1:21" ht="24.75" customHeight="1">
      <c r="A497" s="265" t="s">
        <v>127</v>
      </c>
      <c r="B497" s="266"/>
      <c r="C497" s="158"/>
      <c r="D497" s="158"/>
      <c r="E497" s="108">
        <f t="shared" si="13"/>
        <v>0</v>
      </c>
      <c r="F497" s="160"/>
      <c r="G497" s="161"/>
      <c r="H497" s="159"/>
      <c r="I497" s="159"/>
      <c r="J497" s="159"/>
      <c r="K497" s="159"/>
      <c r="L497" s="21"/>
      <c r="M497" s="102">
        <v>5</v>
      </c>
      <c r="N497" s="245" t="s">
        <v>363</v>
      </c>
      <c r="O497" s="246"/>
      <c r="P497" s="246"/>
      <c r="Q497" s="109">
        <v>21</v>
      </c>
      <c r="R497" s="248" t="s">
        <v>380</v>
      </c>
      <c r="S497" s="249"/>
      <c r="T497" s="250"/>
      <c r="U497" s="132"/>
    </row>
    <row r="498" spans="1:21" ht="24.75" customHeight="1">
      <c r="A498" s="270" t="s">
        <v>658</v>
      </c>
      <c r="B498" s="271"/>
      <c r="C498" s="158"/>
      <c r="D498" s="158"/>
      <c r="E498" s="108">
        <f t="shared" si="13"/>
        <v>0</v>
      </c>
      <c r="F498" s="160"/>
      <c r="G498" s="161"/>
      <c r="H498" s="159"/>
      <c r="I498" s="159"/>
      <c r="J498" s="159"/>
      <c r="K498" s="159"/>
      <c r="L498" s="21"/>
      <c r="M498" s="102">
        <v>6</v>
      </c>
      <c r="N498" s="245" t="s">
        <v>364</v>
      </c>
      <c r="O498" s="246"/>
      <c r="P498" s="246"/>
      <c r="Q498" s="102">
        <v>22</v>
      </c>
      <c r="R498" s="248" t="s">
        <v>379</v>
      </c>
      <c r="S498" s="249"/>
      <c r="T498" s="250"/>
      <c r="U498" s="132"/>
    </row>
    <row r="499" spans="1:21" ht="24.75" customHeight="1">
      <c r="A499" s="270" t="s">
        <v>659</v>
      </c>
      <c r="B499" s="271"/>
      <c r="C499" s="158"/>
      <c r="D499" s="158"/>
      <c r="E499" s="108">
        <f t="shared" si="13"/>
        <v>0</v>
      </c>
      <c r="F499" s="160"/>
      <c r="G499" s="161"/>
      <c r="H499" s="159"/>
      <c r="I499" s="159"/>
      <c r="J499" s="159"/>
      <c r="K499" s="159"/>
      <c r="L499" s="21"/>
      <c r="M499" s="102">
        <v>7</v>
      </c>
      <c r="N499" s="245" t="s">
        <v>365</v>
      </c>
      <c r="O499" s="246"/>
      <c r="P499" s="246"/>
      <c r="Q499" s="102">
        <v>23</v>
      </c>
      <c r="R499" s="248" t="s">
        <v>378</v>
      </c>
      <c r="S499" s="249"/>
      <c r="T499" s="250"/>
      <c r="U499" s="132"/>
    </row>
    <row r="500" spans="1:21" ht="29.4" customHeight="1">
      <c r="A500" s="272" t="s">
        <v>128</v>
      </c>
      <c r="B500" s="273"/>
      <c r="C500" s="158"/>
      <c r="D500" s="158"/>
      <c r="E500" s="108">
        <f t="shared" si="13"/>
        <v>0</v>
      </c>
      <c r="F500" s="160"/>
      <c r="G500" s="161"/>
      <c r="H500" s="159"/>
      <c r="I500" s="159"/>
      <c r="J500" s="159"/>
      <c r="K500" s="159"/>
      <c r="L500" s="21"/>
      <c r="M500" s="102">
        <v>8</v>
      </c>
      <c r="N500" s="245" t="s">
        <v>366</v>
      </c>
      <c r="O500" s="246"/>
      <c r="P500" s="246"/>
      <c r="Q500" s="109">
        <v>24</v>
      </c>
      <c r="R500" s="248" t="s">
        <v>377</v>
      </c>
      <c r="S500" s="249"/>
      <c r="T500" s="250"/>
      <c r="U500" s="132"/>
    </row>
    <row r="501" spans="1:21" ht="32.4" customHeight="1">
      <c r="A501" s="268" t="s">
        <v>734</v>
      </c>
      <c r="B501" s="269"/>
      <c r="C501" s="158"/>
      <c r="D501" s="158"/>
      <c r="E501" s="108">
        <f t="shared" si="13"/>
        <v>0</v>
      </c>
      <c r="F501" s="160"/>
      <c r="G501" s="161"/>
      <c r="H501" s="159"/>
      <c r="I501" s="159"/>
      <c r="J501" s="159"/>
      <c r="K501" s="159"/>
      <c r="L501" s="21"/>
      <c r="M501" s="102">
        <v>9</v>
      </c>
      <c r="N501" s="245" t="s">
        <v>367</v>
      </c>
      <c r="O501" s="246"/>
      <c r="P501" s="246"/>
      <c r="Q501" s="102">
        <v>25</v>
      </c>
      <c r="R501" s="248" t="s">
        <v>376</v>
      </c>
      <c r="S501" s="249"/>
      <c r="T501" s="250"/>
      <c r="U501" s="132"/>
    </row>
    <row r="502" spans="1:21" ht="24.75" customHeight="1">
      <c r="A502" s="265" t="s">
        <v>129</v>
      </c>
      <c r="B502" s="266"/>
      <c r="C502" s="158"/>
      <c r="D502" s="158"/>
      <c r="E502" s="108">
        <f t="shared" si="13"/>
        <v>0</v>
      </c>
      <c r="F502" s="160"/>
      <c r="G502" s="161"/>
      <c r="H502" s="159"/>
      <c r="I502" s="159"/>
      <c r="J502" s="159"/>
      <c r="K502" s="159"/>
      <c r="L502" s="21"/>
      <c r="M502" s="102">
        <v>10</v>
      </c>
      <c r="N502" s="245" t="s">
        <v>368</v>
      </c>
      <c r="O502" s="246"/>
      <c r="P502" s="246"/>
      <c r="Q502" s="102">
        <v>26</v>
      </c>
      <c r="R502" s="248" t="s">
        <v>375</v>
      </c>
      <c r="S502" s="249"/>
      <c r="T502" s="250"/>
      <c r="U502" s="132"/>
    </row>
    <row r="503" spans="1:21" ht="24.75" customHeight="1">
      <c r="A503" s="270" t="s">
        <v>660</v>
      </c>
      <c r="B503" s="271"/>
      <c r="C503" s="158"/>
      <c r="D503" s="158"/>
      <c r="E503" s="108">
        <f t="shared" si="13"/>
        <v>0</v>
      </c>
      <c r="F503" s="160"/>
      <c r="G503" s="161"/>
      <c r="H503" s="159"/>
      <c r="I503" s="159"/>
      <c r="J503" s="159"/>
      <c r="K503" s="159"/>
      <c r="L503" s="21"/>
      <c r="M503" s="102">
        <v>11</v>
      </c>
      <c r="N503" s="245" t="s">
        <v>245</v>
      </c>
      <c r="O503" s="246"/>
      <c r="P503" s="246"/>
      <c r="Q503" s="109">
        <v>27</v>
      </c>
      <c r="R503" s="248" t="s">
        <v>374</v>
      </c>
      <c r="S503" s="249"/>
      <c r="T503" s="250"/>
      <c r="U503" s="132"/>
    </row>
    <row r="504" spans="1:21" ht="24.75" customHeight="1">
      <c r="A504" s="265" t="s">
        <v>130</v>
      </c>
      <c r="B504" s="266"/>
      <c r="C504" s="158"/>
      <c r="D504" s="158"/>
      <c r="E504" s="108">
        <f t="shared" si="13"/>
        <v>0</v>
      </c>
      <c r="F504" s="160"/>
      <c r="G504" s="161"/>
      <c r="H504" s="159"/>
      <c r="I504" s="159"/>
      <c r="J504" s="159"/>
      <c r="K504" s="159"/>
      <c r="L504" s="21"/>
      <c r="M504" s="102">
        <v>12</v>
      </c>
      <c r="N504" s="245" t="s">
        <v>369</v>
      </c>
      <c r="O504" s="246"/>
      <c r="P504" s="246"/>
      <c r="Q504" s="102">
        <v>28</v>
      </c>
      <c r="R504" s="248" t="s">
        <v>373</v>
      </c>
      <c r="S504" s="249"/>
      <c r="T504" s="250"/>
      <c r="U504" s="132"/>
    </row>
    <row r="505" spans="1:21" ht="24.75" customHeight="1">
      <c r="A505" s="265" t="s">
        <v>131</v>
      </c>
      <c r="B505" s="266"/>
      <c r="C505" s="158"/>
      <c r="D505" s="158"/>
      <c r="E505" s="108">
        <f t="shared" si="13"/>
        <v>0</v>
      </c>
      <c r="F505" s="160"/>
      <c r="G505" s="161"/>
      <c r="H505" s="159"/>
      <c r="I505" s="159"/>
      <c r="J505" s="159"/>
      <c r="K505" s="159"/>
      <c r="L505" s="21"/>
      <c r="M505" s="102">
        <v>13</v>
      </c>
      <c r="N505" s="245" t="s">
        <v>388</v>
      </c>
      <c r="O505" s="246"/>
      <c r="P505" s="246"/>
      <c r="Q505" s="102">
        <v>29</v>
      </c>
      <c r="R505" s="248" t="s">
        <v>372</v>
      </c>
      <c r="S505" s="249"/>
      <c r="T505" s="250"/>
      <c r="U505" s="132"/>
    </row>
    <row r="506" spans="1:21" ht="24.75" customHeight="1">
      <c r="A506" s="265" t="s">
        <v>132</v>
      </c>
      <c r="B506" s="266"/>
      <c r="C506" s="158"/>
      <c r="D506" s="158"/>
      <c r="E506" s="108">
        <f t="shared" si="13"/>
        <v>0</v>
      </c>
      <c r="F506" s="160"/>
      <c r="G506" s="161"/>
      <c r="H506" s="159"/>
      <c r="I506" s="159"/>
      <c r="J506" s="159"/>
      <c r="K506" s="159"/>
      <c r="L506" s="21"/>
      <c r="M506" s="102">
        <v>14</v>
      </c>
      <c r="N506" s="245" t="s">
        <v>389</v>
      </c>
      <c r="O506" s="246"/>
      <c r="P506" s="246"/>
      <c r="Q506" s="109">
        <v>30</v>
      </c>
      <c r="R506" s="248" t="s">
        <v>371</v>
      </c>
      <c r="S506" s="249"/>
      <c r="T506" s="250"/>
      <c r="U506" s="132"/>
    </row>
    <row r="507" spans="1:21" ht="24.75" customHeight="1">
      <c r="A507" s="251" t="s">
        <v>731</v>
      </c>
      <c r="B507" s="252"/>
      <c r="C507" s="154" t="str">
        <f>IF(COUNTBLANK(C494:C506),"空欄あり",COUNT(C494:C506)-COUNTIF(C494:C506,0))</f>
        <v>空欄あり</v>
      </c>
      <c r="D507" s="154" t="str">
        <f>IF(COUNTBLANK(D494:D506),"空欄あり",COUNT(D494:D506)-COUNTIF(D494:D506,0))</f>
        <v>空欄あり</v>
      </c>
      <c r="E507" s="157"/>
      <c r="F507" s="21"/>
      <c r="G507" s="21"/>
      <c r="H507" s="21"/>
      <c r="I507" s="21"/>
      <c r="J507" s="21"/>
      <c r="K507" s="21"/>
      <c r="L507" s="21"/>
      <c r="M507" s="102">
        <v>15</v>
      </c>
      <c r="N507" s="245" t="s">
        <v>390</v>
      </c>
      <c r="O507" s="246"/>
      <c r="P507" s="247"/>
      <c r="Q507" s="102">
        <v>31</v>
      </c>
      <c r="R507" s="248" t="s">
        <v>370</v>
      </c>
      <c r="S507" s="249"/>
      <c r="T507" s="250"/>
      <c r="U507" s="132"/>
    </row>
    <row r="508" spans="1:21" ht="24.75" customHeight="1">
      <c r="A508" s="251" t="s">
        <v>732</v>
      </c>
      <c r="B508" s="252"/>
      <c r="C508" s="154" t="str">
        <f>IF(C507="空欄あり","-",IF(D491="","-",IF(I491="","-",IF(G508=0,"-",IF(C507=10,SUM(C494:C506)*1.3,IF(C507=11,SUM(C494:C506)*1.182,IF(C507=12,SUM(C494:C506)*1.084,IF(C507=13,SUM(C494:C506)*1,"-"))))))))</f>
        <v>-</v>
      </c>
      <c r="D508" s="154" t="str">
        <f>IF(D507="空欄あり","-",IF(D491="","-",IF(I491="","-",IF(G508=0,"-",IF(D507=10,SUM(D494:D506)*1.3,IF(D507=11,SUM(D494:D506)*1.182,IF(D507=12,SUM(D494:D506)*1.084,IF(D507=13,SUM(D494:D506)*1,"-"))))))))</f>
        <v>-</v>
      </c>
      <c r="E508" s="156" t="str">
        <f>IF(C508="-","-",IF(D508="-","-",D508-C508))</f>
        <v>-</v>
      </c>
      <c r="F508" s="21"/>
      <c r="G508" s="155">
        <f>IF(A501=選択肢!$A$13,1,IF(A501=選択肢!$A$14,1,0))</f>
        <v>0</v>
      </c>
      <c r="H508" s="21"/>
      <c r="I508" s="21"/>
      <c r="J508" s="21"/>
      <c r="K508" s="21"/>
      <c r="L508" s="21"/>
      <c r="M508" s="102">
        <v>16</v>
      </c>
      <c r="N508" s="245" t="s">
        <v>391</v>
      </c>
      <c r="O508" s="246"/>
      <c r="P508" s="247"/>
      <c r="Q508" s="21"/>
      <c r="R508" s="21"/>
      <c r="S508" s="21"/>
      <c r="T508" s="21"/>
      <c r="U508" s="132"/>
    </row>
    <row r="509" spans="1:21" ht="18.600000000000001" thickBot="1">
      <c r="A509" s="143"/>
      <c r="B509" s="142"/>
      <c r="C509" s="142"/>
      <c r="D509" s="142"/>
      <c r="E509" s="142"/>
      <c r="F509" s="135"/>
      <c r="G509" s="135"/>
      <c r="H509" s="135"/>
      <c r="I509" s="135"/>
      <c r="J509" s="135"/>
      <c r="K509" s="135"/>
      <c r="L509" s="135"/>
      <c r="M509" s="135"/>
      <c r="N509" s="135"/>
      <c r="O509" s="135"/>
      <c r="P509" s="135"/>
      <c r="Q509" s="135"/>
      <c r="R509" s="135"/>
      <c r="S509" s="135"/>
      <c r="T509" s="135"/>
      <c r="U509" s="136"/>
    </row>
    <row r="510" spans="1:21" ht="18.600000000000001" thickBot="1"/>
    <row r="511" spans="1:21">
      <c r="A511" s="137">
        <v>14</v>
      </c>
      <c r="B511" s="129"/>
      <c r="C511" s="129"/>
      <c r="D511" s="129"/>
      <c r="E511" s="129"/>
      <c r="F511" s="129"/>
      <c r="G511" s="129"/>
      <c r="H511" s="129"/>
      <c r="I511" s="129"/>
      <c r="J511" s="129"/>
      <c r="K511" s="129"/>
      <c r="L511" s="129"/>
      <c r="M511" s="129"/>
      <c r="N511" s="129"/>
      <c r="O511" s="129"/>
      <c r="P511" s="129"/>
      <c r="Q511" s="129"/>
      <c r="R511" s="129"/>
      <c r="S511" s="129"/>
      <c r="T511" s="129"/>
      <c r="U511" s="130"/>
    </row>
    <row r="512" spans="1:21" ht="23.25" customHeight="1">
      <c r="A512" s="131"/>
      <c r="B512" s="21"/>
      <c r="C512" s="21"/>
      <c r="D512" s="21"/>
      <c r="E512" s="21"/>
      <c r="F512" s="276" t="s">
        <v>139</v>
      </c>
      <c r="G512" s="276"/>
      <c r="H512" s="181"/>
      <c r="I512" s="181"/>
      <c r="J512" s="181"/>
      <c r="K512" s="181"/>
      <c r="L512" s="21"/>
      <c r="M512" s="21"/>
      <c r="N512" s="21"/>
      <c r="O512" s="21"/>
      <c r="P512" s="21"/>
      <c r="Q512" s="21"/>
      <c r="R512" s="21"/>
      <c r="S512" s="21"/>
      <c r="T512" s="21"/>
      <c r="U512" s="132"/>
    </row>
    <row r="513" spans="1:21">
      <c r="A513" s="131" t="s">
        <v>636</v>
      </c>
      <c r="B513" s="21"/>
      <c r="C513" s="21"/>
      <c r="D513" s="21"/>
      <c r="E513" s="21"/>
      <c r="F513" s="21"/>
      <c r="G513" s="21"/>
      <c r="H513" s="21"/>
      <c r="I513" s="21"/>
      <c r="J513" s="21"/>
      <c r="K513" s="21"/>
      <c r="L513" s="21"/>
      <c r="M513" s="21"/>
      <c r="N513" s="21"/>
      <c r="O513" s="21"/>
      <c r="P513" s="21"/>
      <c r="Q513" s="21"/>
      <c r="R513" s="21"/>
      <c r="S513" s="21"/>
      <c r="T513" s="21"/>
      <c r="U513" s="132"/>
    </row>
    <row r="514" spans="1:21">
      <c r="A514" s="258" t="s">
        <v>123</v>
      </c>
      <c r="B514" s="192"/>
      <c r="C514" s="208"/>
      <c r="D514" s="209"/>
      <c r="E514" s="210"/>
      <c r="F514" s="103"/>
      <c r="G514" s="103"/>
      <c r="H514" s="103"/>
      <c r="I514" s="103"/>
      <c r="J514" s="21"/>
      <c r="K514" s="21"/>
      <c r="L514" s="21"/>
      <c r="M514" s="21"/>
      <c r="N514" s="21"/>
      <c r="O514" s="21"/>
      <c r="P514" s="21"/>
      <c r="Q514" s="21"/>
      <c r="R514" s="21"/>
      <c r="S514" s="21"/>
      <c r="T514" s="21"/>
      <c r="U514" s="132"/>
    </row>
    <row r="515" spans="1:21">
      <c r="A515" s="258" t="s">
        <v>43</v>
      </c>
      <c r="B515" s="192"/>
      <c r="C515" s="208"/>
      <c r="D515" s="209"/>
      <c r="E515" s="210"/>
      <c r="F515" s="103"/>
      <c r="G515" s="103"/>
      <c r="H515" s="103"/>
      <c r="I515" s="103"/>
      <c r="J515" s="21"/>
      <c r="K515" s="21"/>
      <c r="L515" s="21"/>
      <c r="M515" s="21"/>
      <c r="N515" s="21"/>
      <c r="O515" s="21"/>
      <c r="P515" s="21"/>
      <c r="Q515" s="21"/>
      <c r="R515" s="21"/>
      <c r="S515" s="21"/>
      <c r="T515" s="21"/>
      <c r="U515" s="132"/>
    </row>
    <row r="516" spans="1:21">
      <c r="A516" s="258" t="s">
        <v>44</v>
      </c>
      <c r="B516" s="192"/>
      <c r="C516" s="208"/>
      <c r="D516" s="209"/>
      <c r="E516" s="210"/>
      <c r="F516" s="67"/>
      <c r="G516" s="67"/>
      <c r="H516" s="67"/>
      <c r="I516" s="67"/>
      <c r="J516" s="67"/>
      <c r="K516" s="67"/>
      <c r="L516" s="67"/>
      <c r="M516" s="21"/>
      <c r="N516" s="21"/>
      <c r="O516" s="21"/>
      <c r="P516" s="21"/>
      <c r="Q516" s="21"/>
      <c r="R516" s="21"/>
      <c r="S516" s="21"/>
      <c r="T516" s="21"/>
      <c r="U516" s="132"/>
    </row>
    <row r="517" spans="1:21">
      <c r="A517" s="258" t="s">
        <v>45</v>
      </c>
      <c r="B517" s="192"/>
      <c r="C517" s="243"/>
      <c r="D517" s="244"/>
      <c r="E517" s="244"/>
      <c r="F517" s="243"/>
      <c r="G517" s="244"/>
      <c r="H517" s="244"/>
      <c r="I517" s="211"/>
      <c r="J517" s="211"/>
      <c r="K517" s="211"/>
      <c r="L517" s="67"/>
      <c r="M517" s="21"/>
      <c r="N517" s="21"/>
      <c r="O517" s="21"/>
      <c r="P517" s="21"/>
      <c r="Q517" s="21"/>
      <c r="R517" s="21"/>
      <c r="S517" s="21"/>
      <c r="T517" s="21"/>
      <c r="U517" s="132"/>
    </row>
    <row r="518" spans="1:21">
      <c r="A518" s="275" t="s">
        <v>46</v>
      </c>
      <c r="B518" s="223"/>
      <c r="C518" s="243"/>
      <c r="D518" s="244"/>
      <c r="E518" s="253"/>
      <c r="F518" s="67"/>
      <c r="G518" s="67"/>
      <c r="H518" s="67"/>
      <c r="I518" s="67"/>
      <c r="J518" s="67"/>
      <c r="K518" s="67"/>
      <c r="L518" s="67"/>
      <c r="M518" s="21"/>
      <c r="N518" s="21"/>
      <c r="O518" s="21"/>
      <c r="P518" s="21"/>
      <c r="Q518" s="21"/>
      <c r="R518" s="21"/>
      <c r="S518" s="21"/>
      <c r="T518" s="21"/>
      <c r="U518" s="132"/>
    </row>
    <row r="519" spans="1:21">
      <c r="A519" s="258" t="s">
        <v>47</v>
      </c>
      <c r="B519" s="192"/>
      <c r="C519" s="208"/>
      <c r="D519" s="209"/>
      <c r="E519" s="210"/>
      <c r="F519" s="103"/>
      <c r="G519" s="103"/>
      <c r="H519" s="103"/>
      <c r="I519" s="103"/>
      <c r="J519" s="103"/>
      <c r="K519" s="103"/>
      <c r="L519" s="103"/>
      <c r="M519" s="21"/>
      <c r="N519" s="21"/>
      <c r="O519" s="21"/>
      <c r="P519" s="21"/>
      <c r="Q519" s="21"/>
      <c r="R519" s="21"/>
      <c r="S519" s="21"/>
      <c r="T519" s="21"/>
      <c r="U519" s="132"/>
    </row>
    <row r="520" spans="1:21" ht="12.75" customHeight="1">
      <c r="A520" s="133"/>
      <c r="B520" s="103"/>
      <c r="C520" s="103"/>
      <c r="D520" s="103"/>
      <c r="E520" s="103"/>
      <c r="F520" s="103"/>
      <c r="G520" s="103"/>
      <c r="H520" s="103"/>
      <c r="I520" s="103"/>
      <c r="J520" s="103"/>
      <c r="K520" s="103"/>
      <c r="L520" s="103"/>
      <c r="M520" s="21"/>
      <c r="N520" s="21"/>
      <c r="O520" s="21"/>
      <c r="P520" s="21"/>
      <c r="Q520" s="21"/>
      <c r="R520" s="21"/>
      <c r="S520" s="21"/>
      <c r="T520" s="21"/>
      <c r="U520" s="132"/>
    </row>
    <row r="521" spans="1:21" ht="23.25" customHeight="1">
      <c r="A521" s="134" t="s">
        <v>186</v>
      </c>
      <c r="B521" s="104"/>
      <c r="C521" s="104"/>
      <c r="D521" s="104"/>
      <c r="E521" s="104"/>
      <c r="F521" s="104"/>
      <c r="G521" s="104"/>
      <c r="H521" s="104"/>
      <c r="I521" s="104"/>
      <c r="J521" s="104"/>
      <c r="K521" s="104"/>
      <c r="L521" s="21"/>
      <c r="M521" s="21"/>
      <c r="N521" s="21"/>
      <c r="O521" s="21"/>
      <c r="P521" s="21"/>
      <c r="Q521" s="21"/>
      <c r="R521" s="21"/>
      <c r="S521" s="21"/>
      <c r="T521" s="21"/>
      <c r="U521" s="132"/>
    </row>
    <row r="522" spans="1:21">
      <c r="A522" s="258"/>
      <c r="B522" s="192"/>
      <c r="C522" s="190" t="s">
        <v>63</v>
      </c>
      <c r="D522" s="191"/>
      <c r="E522" s="192"/>
      <c r="F522" s="216" t="s">
        <v>138</v>
      </c>
      <c r="G522" s="216"/>
      <c r="H522" s="216"/>
      <c r="I522" s="216"/>
      <c r="J522" s="216"/>
      <c r="K522" s="216"/>
      <c r="L522" s="103"/>
      <c r="M522" s="21"/>
      <c r="N522" s="21"/>
      <c r="O522" s="21"/>
      <c r="P522" s="21"/>
      <c r="Q522" s="21"/>
      <c r="R522" s="21"/>
      <c r="S522" s="21"/>
      <c r="T522" s="21"/>
      <c r="U522" s="132"/>
    </row>
    <row r="523" spans="1:21">
      <c r="A523" s="262" t="s">
        <v>637</v>
      </c>
      <c r="B523" s="263"/>
      <c r="C523" s="243"/>
      <c r="D523" s="244"/>
      <c r="E523" s="253"/>
      <c r="F523" s="243"/>
      <c r="G523" s="253"/>
      <c r="H523" s="243"/>
      <c r="I523" s="253"/>
      <c r="J523" s="243"/>
      <c r="K523" s="253"/>
      <c r="L523" s="67"/>
      <c r="M523" s="21"/>
      <c r="N523" s="21"/>
      <c r="O523" s="21"/>
      <c r="P523" s="21"/>
      <c r="Q523" s="21"/>
      <c r="R523" s="21"/>
      <c r="S523" s="21"/>
      <c r="T523" s="21"/>
      <c r="U523" s="132"/>
    </row>
    <row r="524" spans="1:21">
      <c r="A524" s="264" t="s">
        <v>638</v>
      </c>
      <c r="B524" s="204"/>
      <c r="C524" s="243"/>
      <c r="D524" s="244"/>
      <c r="E524" s="253"/>
      <c r="F524" s="243"/>
      <c r="G524" s="253"/>
      <c r="H524" s="243"/>
      <c r="I524" s="253"/>
      <c r="J524" s="243"/>
      <c r="K524" s="253"/>
      <c r="L524" s="103"/>
      <c r="M524" s="21"/>
      <c r="N524" s="21"/>
      <c r="O524" s="21"/>
      <c r="P524" s="21"/>
      <c r="Q524" s="21"/>
      <c r="R524" s="21"/>
      <c r="S524" s="21"/>
      <c r="T524" s="21"/>
      <c r="U524" s="132"/>
    </row>
    <row r="525" spans="1:21">
      <c r="A525" s="277" t="s">
        <v>48</v>
      </c>
      <c r="B525" s="278"/>
      <c r="C525" s="181"/>
      <c r="D525" s="181"/>
      <c r="E525" s="105" t="s">
        <v>133</v>
      </c>
      <c r="F525" s="67"/>
      <c r="G525" s="67"/>
      <c r="H525" s="67"/>
      <c r="I525" s="67"/>
      <c r="J525" s="67"/>
      <c r="K525" s="103"/>
      <c r="L525" s="103"/>
      <c r="M525" s="21"/>
      <c r="N525" s="21"/>
      <c r="O525" s="21"/>
      <c r="P525" s="21"/>
      <c r="Q525" s="21"/>
      <c r="R525" s="21"/>
      <c r="S525" s="21"/>
      <c r="T525" s="21"/>
      <c r="U525" s="132"/>
    </row>
    <row r="526" spans="1:21">
      <c r="A526" s="133"/>
      <c r="B526" s="103"/>
      <c r="C526" s="103"/>
      <c r="D526" s="103"/>
      <c r="E526" s="103"/>
      <c r="F526" s="67"/>
      <c r="G526" s="67"/>
      <c r="H526" s="67"/>
      <c r="I526" s="67"/>
      <c r="J526" s="67"/>
      <c r="K526" s="103"/>
      <c r="L526" s="103"/>
      <c r="M526" s="21"/>
      <c r="N526" s="21"/>
      <c r="O526" s="21"/>
      <c r="P526" s="21"/>
      <c r="Q526" s="21"/>
      <c r="R526" s="21"/>
      <c r="S526" s="21"/>
      <c r="T526" s="21"/>
      <c r="U526" s="132"/>
    </row>
    <row r="527" spans="1:21" ht="23.25" customHeight="1">
      <c r="A527" s="134" t="s">
        <v>187</v>
      </c>
      <c r="B527" s="104"/>
      <c r="C527" s="104"/>
      <c r="D527" s="104"/>
      <c r="E527" s="104"/>
      <c r="F527" s="104"/>
      <c r="G527" s="104"/>
      <c r="H527" s="104"/>
      <c r="I527" s="104"/>
      <c r="J527" s="104"/>
      <c r="K527" s="104"/>
      <c r="L527" s="21"/>
      <c r="M527" s="21"/>
      <c r="N527" s="21"/>
      <c r="O527" s="21"/>
      <c r="P527" s="21"/>
      <c r="Q527" s="21"/>
      <c r="R527" s="21"/>
      <c r="S527" s="21"/>
      <c r="T527" s="21"/>
      <c r="U527" s="132"/>
    </row>
    <row r="528" spans="1:21" ht="34.5" customHeight="1">
      <c r="A528" s="254" t="s">
        <v>743</v>
      </c>
      <c r="B528" s="255"/>
      <c r="C528" s="255"/>
      <c r="D528" s="255"/>
      <c r="E528" s="255"/>
      <c r="F528" s="255"/>
      <c r="G528" s="255"/>
      <c r="H528" s="255"/>
      <c r="I528" s="255"/>
      <c r="J528" s="255"/>
      <c r="K528" s="255"/>
      <c r="L528" s="255"/>
      <c r="M528" s="255"/>
      <c r="N528" s="255"/>
      <c r="O528" s="255"/>
      <c r="P528" s="255"/>
      <c r="Q528" s="255"/>
      <c r="R528" s="255"/>
      <c r="S528" s="255"/>
      <c r="T528" s="255"/>
      <c r="U528" s="132"/>
    </row>
    <row r="529" spans="1:21" ht="102.45" customHeight="1">
      <c r="A529" s="254"/>
      <c r="B529" s="255"/>
      <c r="C529" s="255"/>
      <c r="D529" s="255"/>
      <c r="E529" s="255"/>
      <c r="F529" s="255"/>
      <c r="G529" s="255"/>
      <c r="H529" s="255"/>
      <c r="I529" s="255"/>
      <c r="J529" s="255"/>
      <c r="K529" s="255"/>
      <c r="L529" s="255"/>
      <c r="M529" s="255"/>
      <c r="N529" s="255"/>
      <c r="O529" s="255"/>
      <c r="P529" s="255"/>
      <c r="Q529" s="255"/>
      <c r="R529" s="255"/>
      <c r="S529" s="255"/>
      <c r="T529" s="255"/>
      <c r="U529" s="132"/>
    </row>
    <row r="530" spans="1:21">
      <c r="A530" s="258" t="s">
        <v>179</v>
      </c>
      <c r="B530" s="191"/>
      <c r="C530" s="191"/>
      <c r="D530" s="256"/>
      <c r="E530" s="257"/>
      <c r="F530" s="259" t="s">
        <v>180</v>
      </c>
      <c r="G530" s="260"/>
      <c r="H530" s="260"/>
      <c r="I530" s="256"/>
      <c r="J530" s="257"/>
      <c r="K530" s="21"/>
      <c r="L530" s="21"/>
      <c r="M530" s="261" t="s">
        <v>395</v>
      </c>
      <c r="N530" s="261"/>
      <c r="O530" s="261"/>
      <c r="P530" s="261"/>
      <c r="Q530" s="261"/>
      <c r="R530" s="261"/>
      <c r="S530" s="261"/>
      <c r="T530" s="261"/>
      <c r="U530" s="132"/>
    </row>
    <row r="531" spans="1:21" ht="18.600000000000001" thickBot="1">
      <c r="A531" s="267" t="s">
        <v>393</v>
      </c>
      <c r="B531" s="216"/>
      <c r="C531" s="221" t="s">
        <v>135</v>
      </c>
      <c r="D531" s="222"/>
      <c r="E531" s="223"/>
      <c r="F531" s="274" t="s">
        <v>394</v>
      </c>
      <c r="G531" s="216"/>
      <c r="H531" s="216"/>
      <c r="I531" s="216"/>
      <c r="J531" s="216"/>
      <c r="K531" s="216"/>
      <c r="L531" s="21"/>
      <c r="M531" s="106" t="s">
        <v>24</v>
      </c>
      <c r="N531" s="190" t="s">
        <v>359</v>
      </c>
      <c r="O531" s="191"/>
      <c r="P531" s="191"/>
      <c r="Q531" s="106" t="s">
        <v>24</v>
      </c>
      <c r="R531" s="190" t="s">
        <v>359</v>
      </c>
      <c r="S531" s="191"/>
      <c r="T531" s="192"/>
      <c r="U531" s="132"/>
    </row>
    <row r="532" spans="1:21" ht="18.75" customHeight="1" thickTop="1">
      <c r="A532" s="267"/>
      <c r="B532" s="216"/>
      <c r="C532" s="26" t="s">
        <v>134</v>
      </c>
      <c r="D532" s="26" t="s">
        <v>50</v>
      </c>
      <c r="E532" s="39" t="s">
        <v>51</v>
      </c>
      <c r="F532" s="107" t="s">
        <v>52</v>
      </c>
      <c r="G532" s="70" t="s">
        <v>53</v>
      </c>
      <c r="H532" s="46" t="s">
        <v>54</v>
      </c>
      <c r="I532" s="46" t="s">
        <v>55</v>
      </c>
      <c r="J532" s="46" t="s">
        <v>56</v>
      </c>
      <c r="K532" s="46" t="s">
        <v>57</v>
      </c>
      <c r="L532" s="21"/>
      <c r="M532" s="102">
        <v>1</v>
      </c>
      <c r="N532" s="245" t="s">
        <v>386</v>
      </c>
      <c r="O532" s="246"/>
      <c r="P532" s="246"/>
      <c r="Q532" s="102">
        <v>17</v>
      </c>
      <c r="R532" s="248" t="s">
        <v>241</v>
      </c>
      <c r="S532" s="249"/>
      <c r="T532" s="250"/>
      <c r="U532" s="132"/>
    </row>
    <row r="533" spans="1:21" ht="24.75" customHeight="1">
      <c r="A533" s="265" t="s">
        <v>124</v>
      </c>
      <c r="B533" s="266"/>
      <c r="C533" s="158"/>
      <c r="D533" s="158"/>
      <c r="E533" s="108">
        <f t="shared" ref="E533:E545" si="14">D533-C533</f>
        <v>0</v>
      </c>
      <c r="F533" s="160"/>
      <c r="G533" s="161"/>
      <c r="H533" s="159"/>
      <c r="I533" s="159"/>
      <c r="J533" s="159"/>
      <c r="K533" s="159"/>
      <c r="L533" s="21"/>
      <c r="M533" s="102">
        <v>2</v>
      </c>
      <c r="N533" s="245" t="s">
        <v>360</v>
      </c>
      <c r="O533" s="246"/>
      <c r="P533" s="246"/>
      <c r="Q533" s="109">
        <v>18</v>
      </c>
      <c r="R533" s="248" t="s">
        <v>385</v>
      </c>
      <c r="S533" s="249"/>
      <c r="T533" s="250"/>
      <c r="U533" s="132"/>
    </row>
    <row r="534" spans="1:21" ht="24.75" customHeight="1">
      <c r="A534" s="265" t="s">
        <v>125</v>
      </c>
      <c r="B534" s="266"/>
      <c r="C534" s="158"/>
      <c r="D534" s="158"/>
      <c r="E534" s="108">
        <f t="shared" si="14"/>
        <v>0</v>
      </c>
      <c r="F534" s="160"/>
      <c r="G534" s="161"/>
      <c r="H534" s="159"/>
      <c r="I534" s="159"/>
      <c r="J534" s="159"/>
      <c r="K534" s="159"/>
      <c r="L534" s="21"/>
      <c r="M534" s="102">
        <v>3</v>
      </c>
      <c r="N534" s="245" t="s">
        <v>387</v>
      </c>
      <c r="O534" s="246"/>
      <c r="P534" s="246"/>
      <c r="Q534" s="102">
        <v>19</v>
      </c>
      <c r="R534" s="248" t="s">
        <v>384</v>
      </c>
      <c r="S534" s="249"/>
      <c r="T534" s="250"/>
      <c r="U534" s="132"/>
    </row>
    <row r="535" spans="1:21" ht="27" customHeight="1">
      <c r="A535" s="265" t="s">
        <v>126</v>
      </c>
      <c r="B535" s="266"/>
      <c r="C535" s="158"/>
      <c r="D535" s="158"/>
      <c r="E535" s="108">
        <f t="shared" si="14"/>
        <v>0</v>
      </c>
      <c r="F535" s="160"/>
      <c r="G535" s="161"/>
      <c r="H535" s="159"/>
      <c r="I535" s="159"/>
      <c r="J535" s="159"/>
      <c r="K535" s="159"/>
      <c r="L535" s="21"/>
      <c r="M535" s="102">
        <v>4</v>
      </c>
      <c r="N535" s="245" t="s">
        <v>362</v>
      </c>
      <c r="O535" s="246"/>
      <c r="P535" s="246"/>
      <c r="Q535" s="102">
        <v>20</v>
      </c>
      <c r="R535" s="248" t="s">
        <v>383</v>
      </c>
      <c r="S535" s="249"/>
      <c r="T535" s="250"/>
      <c r="U535" s="132"/>
    </row>
    <row r="536" spans="1:21" ht="24.75" customHeight="1">
      <c r="A536" s="265" t="s">
        <v>127</v>
      </c>
      <c r="B536" s="266"/>
      <c r="C536" s="158"/>
      <c r="D536" s="158"/>
      <c r="E536" s="108">
        <f t="shared" si="14"/>
        <v>0</v>
      </c>
      <c r="F536" s="160"/>
      <c r="G536" s="161"/>
      <c r="H536" s="159"/>
      <c r="I536" s="159"/>
      <c r="J536" s="159"/>
      <c r="K536" s="159"/>
      <c r="L536" s="21"/>
      <c r="M536" s="102">
        <v>5</v>
      </c>
      <c r="N536" s="245" t="s">
        <v>363</v>
      </c>
      <c r="O536" s="246"/>
      <c r="P536" s="246"/>
      <c r="Q536" s="109">
        <v>21</v>
      </c>
      <c r="R536" s="248" t="s">
        <v>380</v>
      </c>
      <c r="S536" s="249"/>
      <c r="T536" s="250"/>
      <c r="U536" s="132"/>
    </row>
    <row r="537" spans="1:21" ht="24.75" customHeight="1">
      <c r="A537" s="270" t="s">
        <v>658</v>
      </c>
      <c r="B537" s="271"/>
      <c r="C537" s="158"/>
      <c r="D537" s="158"/>
      <c r="E537" s="108">
        <f t="shared" si="14"/>
        <v>0</v>
      </c>
      <c r="F537" s="160"/>
      <c r="G537" s="161"/>
      <c r="H537" s="159"/>
      <c r="I537" s="159"/>
      <c r="J537" s="159"/>
      <c r="K537" s="159"/>
      <c r="L537" s="21"/>
      <c r="M537" s="102">
        <v>6</v>
      </c>
      <c r="N537" s="245" t="s">
        <v>364</v>
      </c>
      <c r="O537" s="246"/>
      <c r="P537" s="246"/>
      <c r="Q537" s="102">
        <v>22</v>
      </c>
      <c r="R537" s="248" t="s">
        <v>379</v>
      </c>
      <c r="S537" s="249"/>
      <c r="T537" s="250"/>
      <c r="U537" s="132"/>
    </row>
    <row r="538" spans="1:21" ht="24.75" customHeight="1">
      <c r="A538" s="270" t="s">
        <v>659</v>
      </c>
      <c r="B538" s="271"/>
      <c r="C538" s="158"/>
      <c r="D538" s="158"/>
      <c r="E538" s="108">
        <f t="shared" si="14"/>
        <v>0</v>
      </c>
      <c r="F538" s="160"/>
      <c r="G538" s="161"/>
      <c r="H538" s="159"/>
      <c r="I538" s="159"/>
      <c r="J538" s="159"/>
      <c r="K538" s="159"/>
      <c r="L538" s="21"/>
      <c r="M538" s="102">
        <v>7</v>
      </c>
      <c r="N538" s="245" t="s">
        <v>365</v>
      </c>
      <c r="O538" s="246"/>
      <c r="P538" s="246"/>
      <c r="Q538" s="102">
        <v>23</v>
      </c>
      <c r="R538" s="248" t="s">
        <v>378</v>
      </c>
      <c r="S538" s="249"/>
      <c r="T538" s="250"/>
      <c r="U538" s="132"/>
    </row>
    <row r="539" spans="1:21" ht="29.4" customHeight="1">
      <c r="A539" s="272" t="s">
        <v>128</v>
      </c>
      <c r="B539" s="273"/>
      <c r="C539" s="158"/>
      <c r="D539" s="158"/>
      <c r="E539" s="108">
        <f t="shared" si="14"/>
        <v>0</v>
      </c>
      <c r="F539" s="160"/>
      <c r="G539" s="161"/>
      <c r="H539" s="159"/>
      <c r="I539" s="159"/>
      <c r="J539" s="159"/>
      <c r="K539" s="159"/>
      <c r="L539" s="21"/>
      <c r="M539" s="102">
        <v>8</v>
      </c>
      <c r="N539" s="245" t="s">
        <v>366</v>
      </c>
      <c r="O539" s="246"/>
      <c r="P539" s="246"/>
      <c r="Q539" s="109">
        <v>24</v>
      </c>
      <c r="R539" s="248" t="s">
        <v>377</v>
      </c>
      <c r="S539" s="249"/>
      <c r="T539" s="250"/>
      <c r="U539" s="132"/>
    </row>
    <row r="540" spans="1:21" ht="32.4" customHeight="1">
      <c r="A540" s="268" t="s">
        <v>734</v>
      </c>
      <c r="B540" s="269"/>
      <c r="C540" s="158"/>
      <c r="D540" s="158"/>
      <c r="E540" s="108">
        <f t="shared" si="14"/>
        <v>0</v>
      </c>
      <c r="F540" s="160"/>
      <c r="G540" s="161"/>
      <c r="H540" s="159"/>
      <c r="I540" s="159"/>
      <c r="J540" s="159"/>
      <c r="K540" s="159"/>
      <c r="L540" s="21"/>
      <c r="M540" s="102">
        <v>9</v>
      </c>
      <c r="N540" s="245" t="s">
        <v>367</v>
      </c>
      <c r="O540" s="246"/>
      <c r="P540" s="246"/>
      <c r="Q540" s="102">
        <v>25</v>
      </c>
      <c r="R540" s="248" t="s">
        <v>376</v>
      </c>
      <c r="S540" s="249"/>
      <c r="T540" s="250"/>
      <c r="U540" s="132"/>
    </row>
    <row r="541" spans="1:21" ht="24.75" customHeight="1">
      <c r="A541" s="265" t="s">
        <v>129</v>
      </c>
      <c r="B541" s="266"/>
      <c r="C541" s="158"/>
      <c r="D541" s="158"/>
      <c r="E541" s="108">
        <f t="shared" si="14"/>
        <v>0</v>
      </c>
      <c r="F541" s="160"/>
      <c r="G541" s="161"/>
      <c r="H541" s="159"/>
      <c r="I541" s="159"/>
      <c r="J541" s="159"/>
      <c r="K541" s="159"/>
      <c r="L541" s="21"/>
      <c r="M541" s="102">
        <v>10</v>
      </c>
      <c r="N541" s="245" t="s">
        <v>368</v>
      </c>
      <c r="O541" s="246"/>
      <c r="P541" s="246"/>
      <c r="Q541" s="102">
        <v>26</v>
      </c>
      <c r="R541" s="248" t="s">
        <v>375</v>
      </c>
      <c r="S541" s="249"/>
      <c r="T541" s="250"/>
      <c r="U541" s="132"/>
    </row>
    <row r="542" spans="1:21" ht="24.75" customHeight="1">
      <c r="A542" s="270" t="s">
        <v>660</v>
      </c>
      <c r="B542" s="271"/>
      <c r="C542" s="158"/>
      <c r="D542" s="158"/>
      <c r="E542" s="108">
        <f t="shared" si="14"/>
        <v>0</v>
      </c>
      <c r="F542" s="160"/>
      <c r="G542" s="161"/>
      <c r="H542" s="159"/>
      <c r="I542" s="159"/>
      <c r="J542" s="159"/>
      <c r="K542" s="159"/>
      <c r="L542" s="21"/>
      <c r="M542" s="102">
        <v>11</v>
      </c>
      <c r="N542" s="245" t="s">
        <v>245</v>
      </c>
      <c r="O542" s="246"/>
      <c r="P542" s="246"/>
      <c r="Q542" s="109">
        <v>27</v>
      </c>
      <c r="R542" s="248" t="s">
        <v>374</v>
      </c>
      <c r="S542" s="249"/>
      <c r="T542" s="250"/>
      <c r="U542" s="132"/>
    </row>
    <row r="543" spans="1:21" ht="24.75" customHeight="1">
      <c r="A543" s="265" t="s">
        <v>130</v>
      </c>
      <c r="B543" s="266"/>
      <c r="C543" s="158"/>
      <c r="D543" s="158"/>
      <c r="E543" s="108">
        <f t="shared" si="14"/>
        <v>0</v>
      </c>
      <c r="F543" s="160"/>
      <c r="G543" s="161"/>
      <c r="H543" s="159"/>
      <c r="I543" s="159"/>
      <c r="J543" s="159"/>
      <c r="K543" s="159"/>
      <c r="L543" s="21"/>
      <c r="M543" s="102">
        <v>12</v>
      </c>
      <c r="N543" s="245" t="s">
        <v>369</v>
      </c>
      <c r="O543" s="246"/>
      <c r="P543" s="246"/>
      <c r="Q543" s="102">
        <v>28</v>
      </c>
      <c r="R543" s="248" t="s">
        <v>373</v>
      </c>
      <c r="S543" s="249"/>
      <c r="T543" s="250"/>
      <c r="U543" s="132"/>
    </row>
    <row r="544" spans="1:21" ht="24.75" customHeight="1">
      <c r="A544" s="265" t="s">
        <v>131</v>
      </c>
      <c r="B544" s="266"/>
      <c r="C544" s="158"/>
      <c r="D544" s="158"/>
      <c r="E544" s="108">
        <f t="shared" si="14"/>
        <v>0</v>
      </c>
      <c r="F544" s="160"/>
      <c r="G544" s="161"/>
      <c r="H544" s="159"/>
      <c r="I544" s="159"/>
      <c r="J544" s="159"/>
      <c r="K544" s="159"/>
      <c r="L544" s="21"/>
      <c r="M544" s="102">
        <v>13</v>
      </c>
      <c r="N544" s="245" t="s">
        <v>388</v>
      </c>
      <c r="O544" s="246"/>
      <c r="P544" s="246"/>
      <c r="Q544" s="102">
        <v>29</v>
      </c>
      <c r="R544" s="248" t="s">
        <v>372</v>
      </c>
      <c r="S544" s="249"/>
      <c r="T544" s="250"/>
      <c r="U544" s="132"/>
    </row>
    <row r="545" spans="1:21" ht="24.75" customHeight="1">
      <c r="A545" s="265" t="s">
        <v>132</v>
      </c>
      <c r="B545" s="266"/>
      <c r="C545" s="158"/>
      <c r="D545" s="158"/>
      <c r="E545" s="108">
        <f t="shared" si="14"/>
        <v>0</v>
      </c>
      <c r="F545" s="160"/>
      <c r="G545" s="161"/>
      <c r="H545" s="159"/>
      <c r="I545" s="159"/>
      <c r="J545" s="159"/>
      <c r="K545" s="159"/>
      <c r="L545" s="21"/>
      <c r="M545" s="102">
        <v>14</v>
      </c>
      <c r="N545" s="245" t="s">
        <v>389</v>
      </c>
      <c r="O545" s="246"/>
      <c r="P545" s="246"/>
      <c r="Q545" s="109">
        <v>30</v>
      </c>
      <c r="R545" s="248" t="s">
        <v>371</v>
      </c>
      <c r="S545" s="249"/>
      <c r="T545" s="250"/>
      <c r="U545" s="132"/>
    </row>
    <row r="546" spans="1:21" ht="24.75" customHeight="1">
      <c r="A546" s="251" t="s">
        <v>731</v>
      </c>
      <c r="B546" s="252"/>
      <c r="C546" s="154" t="str">
        <f>IF(COUNTBLANK(C533:C545),"空欄あり",COUNT(C533:C545)-COUNTIF(C533:C545,0))</f>
        <v>空欄あり</v>
      </c>
      <c r="D546" s="154" t="str">
        <f>IF(COUNTBLANK(D533:D545),"空欄あり",COUNT(D533:D545)-COUNTIF(D533:D545,0))</f>
        <v>空欄あり</v>
      </c>
      <c r="E546" s="157"/>
      <c r="F546" s="21"/>
      <c r="G546" s="21"/>
      <c r="H546" s="21"/>
      <c r="I546" s="21"/>
      <c r="J546" s="21"/>
      <c r="K546" s="21"/>
      <c r="L546" s="21"/>
      <c r="M546" s="102">
        <v>15</v>
      </c>
      <c r="N546" s="245" t="s">
        <v>390</v>
      </c>
      <c r="O546" s="246"/>
      <c r="P546" s="247"/>
      <c r="Q546" s="102">
        <v>31</v>
      </c>
      <c r="R546" s="248" t="s">
        <v>370</v>
      </c>
      <c r="S546" s="249"/>
      <c r="T546" s="250"/>
      <c r="U546" s="132"/>
    </row>
    <row r="547" spans="1:21" ht="24.75" customHeight="1">
      <c r="A547" s="251" t="s">
        <v>732</v>
      </c>
      <c r="B547" s="252"/>
      <c r="C547" s="154" t="str">
        <f>IF(C546="空欄あり","-",IF(D530="","-",IF(I530="","-",IF(G547=0,"-",IF(C546=10,SUM(C533:C545)*1.3,IF(C546=11,SUM(C533:C545)*1.182,IF(C546=12,SUM(C533:C545)*1.084,IF(C546=13,SUM(C533:C545)*1,"-"))))))))</f>
        <v>-</v>
      </c>
      <c r="D547" s="154" t="str">
        <f>IF(D546="空欄あり","-",IF(D530="","-",IF(I530="","-",IF(G547=0,"-",IF(D546=10,SUM(D533:D545)*1.3,IF(D546=11,SUM(D533:D545)*1.182,IF(D546=12,SUM(D533:D545)*1.084,IF(D546=13,SUM(D533:D545)*1,"-"))))))))</f>
        <v>-</v>
      </c>
      <c r="E547" s="156" t="str">
        <f>IF(C547="-","-",IF(D547="-","-",D547-C547))</f>
        <v>-</v>
      </c>
      <c r="F547" s="21"/>
      <c r="G547" s="155">
        <f>IF(A540=選択肢!$A$13,1,IF(A540=選択肢!$A$14,1,0))</f>
        <v>0</v>
      </c>
      <c r="H547" s="21"/>
      <c r="I547" s="21"/>
      <c r="J547" s="21"/>
      <c r="K547" s="21"/>
      <c r="L547" s="21"/>
      <c r="M547" s="102">
        <v>16</v>
      </c>
      <c r="N547" s="245" t="s">
        <v>391</v>
      </c>
      <c r="O547" s="246"/>
      <c r="P547" s="247"/>
      <c r="Q547" s="21"/>
      <c r="R547" s="21"/>
      <c r="S547" s="21"/>
      <c r="T547" s="21"/>
      <c r="U547" s="132"/>
    </row>
    <row r="548" spans="1:21" ht="18.600000000000001" thickBot="1">
      <c r="A548" s="143"/>
      <c r="B548" s="142"/>
      <c r="C548" s="142"/>
      <c r="D548" s="142"/>
      <c r="E548" s="142"/>
      <c r="F548" s="135"/>
      <c r="G548" s="135"/>
      <c r="H548" s="135"/>
      <c r="I548" s="135"/>
      <c r="J548" s="135"/>
      <c r="K548" s="135"/>
      <c r="L548" s="135"/>
      <c r="M548" s="135"/>
      <c r="N548" s="135"/>
      <c r="O548" s="135"/>
      <c r="P548" s="135"/>
      <c r="Q548" s="135"/>
      <c r="R548" s="135"/>
      <c r="S548" s="135"/>
      <c r="T548" s="135"/>
      <c r="U548" s="136"/>
    </row>
    <row r="549" spans="1:21" ht="18.600000000000001" thickBot="1"/>
    <row r="550" spans="1:21">
      <c r="A550" s="137">
        <v>15</v>
      </c>
      <c r="B550" s="129"/>
      <c r="C550" s="129"/>
      <c r="D550" s="129"/>
      <c r="E550" s="129"/>
      <c r="F550" s="129"/>
      <c r="G550" s="129"/>
      <c r="H550" s="129"/>
      <c r="I550" s="129"/>
      <c r="J550" s="129"/>
      <c r="K550" s="129"/>
      <c r="L550" s="129"/>
      <c r="M550" s="129"/>
      <c r="N550" s="129"/>
      <c r="O550" s="129"/>
      <c r="P550" s="129"/>
      <c r="Q550" s="129"/>
      <c r="R550" s="129"/>
      <c r="S550" s="129"/>
      <c r="T550" s="129"/>
      <c r="U550" s="130"/>
    </row>
    <row r="551" spans="1:21" ht="23.25" customHeight="1">
      <c r="A551" s="131"/>
      <c r="B551" s="21"/>
      <c r="C551" s="21"/>
      <c r="D551" s="21"/>
      <c r="E551" s="21"/>
      <c r="F551" s="276" t="s">
        <v>139</v>
      </c>
      <c r="G551" s="276"/>
      <c r="H551" s="181"/>
      <c r="I551" s="181"/>
      <c r="J551" s="181"/>
      <c r="K551" s="181"/>
      <c r="L551" s="21"/>
      <c r="M551" s="21"/>
      <c r="N551" s="21"/>
      <c r="O551" s="21"/>
      <c r="P551" s="21"/>
      <c r="Q551" s="21"/>
      <c r="R551" s="21"/>
      <c r="S551" s="21"/>
      <c r="T551" s="21"/>
      <c r="U551" s="132"/>
    </row>
    <row r="552" spans="1:21">
      <c r="A552" s="131" t="s">
        <v>636</v>
      </c>
      <c r="B552" s="21"/>
      <c r="C552" s="21"/>
      <c r="D552" s="21"/>
      <c r="E552" s="21"/>
      <c r="F552" s="21"/>
      <c r="G552" s="21"/>
      <c r="H552" s="21"/>
      <c r="I552" s="21"/>
      <c r="J552" s="21"/>
      <c r="K552" s="21"/>
      <c r="L552" s="21"/>
      <c r="M552" s="21"/>
      <c r="N552" s="21"/>
      <c r="O552" s="21"/>
      <c r="P552" s="21"/>
      <c r="Q552" s="21"/>
      <c r="R552" s="21"/>
      <c r="S552" s="21"/>
      <c r="T552" s="21"/>
      <c r="U552" s="132"/>
    </row>
    <row r="553" spans="1:21">
      <c r="A553" s="258" t="s">
        <v>123</v>
      </c>
      <c r="B553" s="192"/>
      <c r="C553" s="208"/>
      <c r="D553" s="209"/>
      <c r="E553" s="210"/>
      <c r="F553" s="103"/>
      <c r="G553" s="103"/>
      <c r="H553" s="103"/>
      <c r="I553" s="103"/>
      <c r="J553" s="21"/>
      <c r="K553" s="21"/>
      <c r="L553" s="21"/>
      <c r="M553" s="21"/>
      <c r="N553" s="21"/>
      <c r="O553" s="21"/>
      <c r="P553" s="21"/>
      <c r="Q553" s="21"/>
      <c r="R553" s="21"/>
      <c r="S553" s="21"/>
      <c r="T553" s="21"/>
      <c r="U553" s="132"/>
    </row>
    <row r="554" spans="1:21">
      <c r="A554" s="258" t="s">
        <v>43</v>
      </c>
      <c r="B554" s="192"/>
      <c r="C554" s="208"/>
      <c r="D554" s="209"/>
      <c r="E554" s="210"/>
      <c r="F554" s="103"/>
      <c r="G554" s="103"/>
      <c r="H554" s="103"/>
      <c r="I554" s="103"/>
      <c r="J554" s="21"/>
      <c r="K554" s="21"/>
      <c r="L554" s="21"/>
      <c r="M554" s="21"/>
      <c r="N554" s="21"/>
      <c r="O554" s="21"/>
      <c r="P554" s="21"/>
      <c r="Q554" s="21"/>
      <c r="R554" s="21"/>
      <c r="S554" s="21"/>
      <c r="T554" s="21"/>
      <c r="U554" s="132"/>
    </row>
    <row r="555" spans="1:21">
      <c r="A555" s="258" t="s">
        <v>44</v>
      </c>
      <c r="B555" s="192"/>
      <c r="C555" s="208"/>
      <c r="D555" s="209"/>
      <c r="E555" s="210"/>
      <c r="F555" s="67"/>
      <c r="G555" s="67"/>
      <c r="H555" s="67"/>
      <c r="I555" s="67"/>
      <c r="J555" s="67"/>
      <c r="K555" s="67"/>
      <c r="L555" s="67"/>
      <c r="M555" s="21"/>
      <c r="N555" s="21"/>
      <c r="O555" s="21"/>
      <c r="P555" s="21"/>
      <c r="Q555" s="21"/>
      <c r="R555" s="21"/>
      <c r="S555" s="21"/>
      <c r="T555" s="21"/>
      <c r="U555" s="132"/>
    </row>
    <row r="556" spans="1:21">
      <c r="A556" s="258" t="s">
        <v>45</v>
      </c>
      <c r="B556" s="192"/>
      <c r="C556" s="243"/>
      <c r="D556" s="244"/>
      <c r="E556" s="244"/>
      <c r="F556" s="243"/>
      <c r="G556" s="244"/>
      <c r="H556" s="244"/>
      <c r="I556" s="211"/>
      <c r="J556" s="211"/>
      <c r="K556" s="211"/>
      <c r="L556" s="67"/>
      <c r="M556" s="21"/>
      <c r="N556" s="21"/>
      <c r="O556" s="21"/>
      <c r="P556" s="21"/>
      <c r="Q556" s="21"/>
      <c r="R556" s="21"/>
      <c r="S556" s="21"/>
      <c r="T556" s="21"/>
      <c r="U556" s="132"/>
    </row>
    <row r="557" spans="1:21">
      <c r="A557" s="275" t="s">
        <v>46</v>
      </c>
      <c r="B557" s="223"/>
      <c r="C557" s="243"/>
      <c r="D557" s="244"/>
      <c r="E557" s="253"/>
      <c r="F557" s="67"/>
      <c r="G557" s="67"/>
      <c r="H557" s="67"/>
      <c r="I557" s="67"/>
      <c r="J557" s="67"/>
      <c r="K557" s="67"/>
      <c r="L557" s="67"/>
      <c r="M557" s="21"/>
      <c r="N557" s="21"/>
      <c r="O557" s="21"/>
      <c r="P557" s="21"/>
      <c r="Q557" s="21"/>
      <c r="R557" s="21"/>
      <c r="S557" s="21"/>
      <c r="T557" s="21"/>
      <c r="U557" s="132"/>
    </row>
    <row r="558" spans="1:21">
      <c r="A558" s="258" t="s">
        <v>47</v>
      </c>
      <c r="B558" s="192"/>
      <c r="C558" s="208"/>
      <c r="D558" s="209"/>
      <c r="E558" s="210"/>
      <c r="F558" s="103"/>
      <c r="G558" s="103"/>
      <c r="H558" s="103"/>
      <c r="I558" s="103"/>
      <c r="J558" s="103"/>
      <c r="K558" s="103"/>
      <c r="L558" s="103"/>
      <c r="M558" s="21"/>
      <c r="N558" s="21"/>
      <c r="O558" s="21"/>
      <c r="P558" s="21"/>
      <c r="Q558" s="21"/>
      <c r="R558" s="21"/>
      <c r="S558" s="21"/>
      <c r="T558" s="21"/>
      <c r="U558" s="132"/>
    </row>
    <row r="559" spans="1:21" ht="12.75" customHeight="1">
      <c r="A559" s="133"/>
      <c r="B559" s="103"/>
      <c r="C559" s="103"/>
      <c r="D559" s="103"/>
      <c r="E559" s="103"/>
      <c r="F559" s="103"/>
      <c r="G559" s="103"/>
      <c r="H559" s="103"/>
      <c r="I559" s="103"/>
      <c r="J559" s="103"/>
      <c r="K559" s="103"/>
      <c r="L559" s="103"/>
      <c r="M559" s="21"/>
      <c r="N559" s="21"/>
      <c r="O559" s="21"/>
      <c r="P559" s="21"/>
      <c r="Q559" s="21"/>
      <c r="R559" s="21"/>
      <c r="S559" s="21"/>
      <c r="T559" s="21"/>
      <c r="U559" s="132"/>
    </row>
    <row r="560" spans="1:21" ht="23.25" customHeight="1">
      <c r="A560" s="134" t="s">
        <v>186</v>
      </c>
      <c r="B560" s="104"/>
      <c r="C560" s="104"/>
      <c r="D560" s="104"/>
      <c r="E560" s="104"/>
      <c r="F560" s="104"/>
      <c r="G560" s="104"/>
      <c r="H560" s="104"/>
      <c r="I560" s="104"/>
      <c r="J560" s="104"/>
      <c r="K560" s="104"/>
      <c r="L560" s="21"/>
      <c r="M560" s="21"/>
      <c r="N560" s="21"/>
      <c r="O560" s="21"/>
      <c r="P560" s="21"/>
      <c r="Q560" s="21"/>
      <c r="R560" s="21"/>
      <c r="S560" s="21"/>
      <c r="T560" s="21"/>
      <c r="U560" s="132"/>
    </row>
    <row r="561" spans="1:21">
      <c r="A561" s="258"/>
      <c r="B561" s="192"/>
      <c r="C561" s="190" t="s">
        <v>63</v>
      </c>
      <c r="D561" s="191"/>
      <c r="E561" s="192"/>
      <c r="F561" s="216" t="s">
        <v>138</v>
      </c>
      <c r="G561" s="216"/>
      <c r="H561" s="216"/>
      <c r="I561" s="216"/>
      <c r="J561" s="216"/>
      <c r="K561" s="216"/>
      <c r="L561" s="103"/>
      <c r="M561" s="21"/>
      <c r="N561" s="21"/>
      <c r="O561" s="21"/>
      <c r="P561" s="21"/>
      <c r="Q561" s="21"/>
      <c r="R561" s="21"/>
      <c r="S561" s="21"/>
      <c r="T561" s="21"/>
      <c r="U561" s="132"/>
    </row>
    <row r="562" spans="1:21">
      <c r="A562" s="262" t="s">
        <v>637</v>
      </c>
      <c r="B562" s="263"/>
      <c r="C562" s="243"/>
      <c r="D562" s="244"/>
      <c r="E562" s="253"/>
      <c r="F562" s="243"/>
      <c r="G562" s="253"/>
      <c r="H562" s="243"/>
      <c r="I562" s="253"/>
      <c r="J562" s="243"/>
      <c r="K562" s="253"/>
      <c r="L562" s="67"/>
      <c r="M562" s="21"/>
      <c r="N562" s="21"/>
      <c r="O562" s="21"/>
      <c r="P562" s="21"/>
      <c r="Q562" s="21"/>
      <c r="R562" s="21"/>
      <c r="S562" s="21"/>
      <c r="T562" s="21"/>
      <c r="U562" s="132"/>
    </row>
    <row r="563" spans="1:21">
      <c r="A563" s="264" t="s">
        <v>638</v>
      </c>
      <c r="B563" s="204"/>
      <c r="C563" s="243"/>
      <c r="D563" s="244"/>
      <c r="E563" s="253"/>
      <c r="F563" s="243"/>
      <c r="G563" s="253"/>
      <c r="H563" s="243"/>
      <c r="I563" s="253"/>
      <c r="J563" s="243"/>
      <c r="K563" s="253"/>
      <c r="L563" s="103"/>
      <c r="M563" s="21"/>
      <c r="N563" s="21"/>
      <c r="O563" s="21"/>
      <c r="P563" s="21"/>
      <c r="Q563" s="21"/>
      <c r="R563" s="21"/>
      <c r="S563" s="21"/>
      <c r="T563" s="21"/>
      <c r="U563" s="132"/>
    </row>
    <row r="564" spans="1:21">
      <c r="A564" s="277" t="s">
        <v>48</v>
      </c>
      <c r="B564" s="278"/>
      <c r="C564" s="181"/>
      <c r="D564" s="181"/>
      <c r="E564" s="105" t="s">
        <v>133</v>
      </c>
      <c r="F564" s="67"/>
      <c r="G564" s="67"/>
      <c r="H564" s="67"/>
      <c r="I564" s="67"/>
      <c r="J564" s="67"/>
      <c r="K564" s="103"/>
      <c r="L564" s="103"/>
      <c r="M564" s="21"/>
      <c r="N564" s="21"/>
      <c r="O564" s="21"/>
      <c r="P564" s="21"/>
      <c r="Q564" s="21"/>
      <c r="R564" s="21"/>
      <c r="S564" s="21"/>
      <c r="T564" s="21"/>
      <c r="U564" s="132"/>
    </row>
    <row r="565" spans="1:21">
      <c r="A565" s="133"/>
      <c r="B565" s="103"/>
      <c r="C565" s="103"/>
      <c r="D565" s="103"/>
      <c r="E565" s="103"/>
      <c r="F565" s="67"/>
      <c r="G565" s="67"/>
      <c r="H565" s="67"/>
      <c r="I565" s="67"/>
      <c r="J565" s="67"/>
      <c r="K565" s="103"/>
      <c r="L565" s="103"/>
      <c r="M565" s="21"/>
      <c r="N565" s="21"/>
      <c r="O565" s="21"/>
      <c r="P565" s="21"/>
      <c r="Q565" s="21"/>
      <c r="R565" s="21"/>
      <c r="S565" s="21"/>
      <c r="T565" s="21"/>
      <c r="U565" s="132"/>
    </row>
    <row r="566" spans="1:21" ht="23.25" customHeight="1">
      <c r="A566" s="134" t="s">
        <v>187</v>
      </c>
      <c r="B566" s="104"/>
      <c r="C566" s="104"/>
      <c r="D566" s="104"/>
      <c r="E566" s="104"/>
      <c r="F566" s="104"/>
      <c r="G566" s="104"/>
      <c r="H566" s="104"/>
      <c r="I566" s="104"/>
      <c r="J566" s="104"/>
      <c r="K566" s="104"/>
      <c r="L566" s="21"/>
      <c r="M566" s="21"/>
      <c r="N566" s="21"/>
      <c r="O566" s="21"/>
      <c r="P566" s="21"/>
      <c r="Q566" s="21"/>
      <c r="R566" s="21"/>
      <c r="S566" s="21"/>
      <c r="T566" s="21"/>
      <c r="U566" s="132"/>
    </row>
    <row r="567" spans="1:21" ht="34.5" customHeight="1">
      <c r="A567" s="254" t="s">
        <v>743</v>
      </c>
      <c r="B567" s="255"/>
      <c r="C567" s="255"/>
      <c r="D567" s="255"/>
      <c r="E567" s="255"/>
      <c r="F567" s="255"/>
      <c r="G567" s="255"/>
      <c r="H567" s="255"/>
      <c r="I567" s="255"/>
      <c r="J567" s="255"/>
      <c r="K567" s="255"/>
      <c r="L567" s="255"/>
      <c r="M567" s="255"/>
      <c r="N567" s="255"/>
      <c r="O567" s="255"/>
      <c r="P567" s="255"/>
      <c r="Q567" s="255"/>
      <c r="R567" s="255"/>
      <c r="S567" s="255"/>
      <c r="T567" s="255"/>
      <c r="U567" s="132"/>
    </row>
    <row r="568" spans="1:21" ht="102.45" customHeight="1">
      <c r="A568" s="254"/>
      <c r="B568" s="255"/>
      <c r="C568" s="255"/>
      <c r="D568" s="255"/>
      <c r="E568" s="255"/>
      <c r="F568" s="255"/>
      <c r="G568" s="255"/>
      <c r="H568" s="255"/>
      <c r="I568" s="255"/>
      <c r="J568" s="255"/>
      <c r="K568" s="255"/>
      <c r="L568" s="255"/>
      <c r="M568" s="255"/>
      <c r="N568" s="255"/>
      <c r="O568" s="255"/>
      <c r="P568" s="255"/>
      <c r="Q568" s="255"/>
      <c r="R568" s="255"/>
      <c r="S568" s="255"/>
      <c r="T568" s="255"/>
      <c r="U568" s="132"/>
    </row>
    <row r="569" spans="1:21">
      <c r="A569" s="258" t="s">
        <v>179</v>
      </c>
      <c r="B569" s="191"/>
      <c r="C569" s="191"/>
      <c r="D569" s="256"/>
      <c r="E569" s="257"/>
      <c r="F569" s="259" t="s">
        <v>180</v>
      </c>
      <c r="G569" s="260"/>
      <c r="H569" s="260"/>
      <c r="I569" s="256"/>
      <c r="J569" s="257"/>
      <c r="K569" s="21"/>
      <c r="L569" s="21"/>
      <c r="M569" s="261" t="s">
        <v>395</v>
      </c>
      <c r="N569" s="261"/>
      <c r="O569" s="261"/>
      <c r="P569" s="261"/>
      <c r="Q569" s="261"/>
      <c r="R569" s="261"/>
      <c r="S569" s="261"/>
      <c r="T569" s="261"/>
      <c r="U569" s="132"/>
    </row>
    <row r="570" spans="1:21" ht="18.600000000000001" thickBot="1">
      <c r="A570" s="267" t="s">
        <v>393</v>
      </c>
      <c r="B570" s="216"/>
      <c r="C570" s="221" t="s">
        <v>135</v>
      </c>
      <c r="D570" s="222"/>
      <c r="E570" s="223"/>
      <c r="F570" s="274" t="s">
        <v>394</v>
      </c>
      <c r="G570" s="216"/>
      <c r="H570" s="216"/>
      <c r="I570" s="216"/>
      <c r="J570" s="216"/>
      <c r="K570" s="216"/>
      <c r="L570" s="21"/>
      <c r="M570" s="106" t="s">
        <v>24</v>
      </c>
      <c r="N570" s="190" t="s">
        <v>359</v>
      </c>
      <c r="O570" s="191"/>
      <c r="P570" s="191"/>
      <c r="Q570" s="106" t="s">
        <v>24</v>
      </c>
      <c r="R570" s="190" t="s">
        <v>359</v>
      </c>
      <c r="S570" s="191"/>
      <c r="T570" s="192"/>
      <c r="U570" s="132"/>
    </row>
    <row r="571" spans="1:21" ht="18.75" customHeight="1" thickTop="1">
      <c r="A571" s="267"/>
      <c r="B571" s="216"/>
      <c r="C571" s="26" t="s">
        <v>134</v>
      </c>
      <c r="D571" s="26" t="s">
        <v>50</v>
      </c>
      <c r="E571" s="39" t="s">
        <v>51</v>
      </c>
      <c r="F571" s="107" t="s">
        <v>52</v>
      </c>
      <c r="G571" s="70" t="s">
        <v>53</v>
      </c>
      <c r="H571" s="46" t="s">
        <v>54</v>
      </c>
      <c r="I571" s="46" t="s">
        <v>55</v>
      </c>
      <c r="J571" s="46" t="s">
        <v>56</v>
      </c>
      <c r="K571" s="46" t="s">
        <v>57</v>
      </c>
      <c r="L571" s="21"/>
      <c r="M571" s="102">
        <v>1</v>
      </c>
      <c r="N571" s="245" t="s">
        <v>386</v>
      </c>
      <c r="O571" s="246"/>
      <c r="P571" s="246"/>
      <c r="Q571" s="102">
        <v>17</v>
      </c>
      <c r="R571" s="248" t="s">
        <v>241</v>
      </c>
      <c r="S571" s="249"/>
      <c r="T571" s="250"/>
      <c r="U571" s="132"/>
    </row>
    <row r="572" spans="1:21" ht="24.75" customHeight="1">
      <c r="A572" s="265" t="s">
        <v>124</v>
      </c>
      <c r="B572" s="266"/>
      <c r="C572" s="158"/>
      <c r="D572" s="158"/>
      <c r="E572" s="108">
        <f t="shared" ref="E572:E584" si="15">D572-C572</f>
        <v>0</v>
      </c>
      <c r="F572" s="160"/>
      <c r="G572" s="161"/>
      <c r="H572" s="159"/>
      <c r="I572" s="159"/>
      <c r="J572" s="159"/>
      <c r="K572" s="159"/>
      <c r="L572" s="21"/>
      <c r="M572" s="102">
        <v>2</v>
      </c>
      <c r="N572" s="245" t="s">
        <v>360</v>
      </c>
      <c r="O572" s="246"/>
      <c r="P572" s="246"/>
      <c r="Q572" s="109">
        <v>18</v>
      </c>
      <c r="R572" s="248" t="s">
        <v>385</v>
      </c>
      <c r="S572" s="249"/>
      <c r="T572" s="250"/>
      <c r="U572" s="132"/>
    </row>
    <row r="573" spans="1:21" ht="24.75" customHeight="1">
      <c r="A573" s="265" t="s">
        <v>125</v>
      </c>
      <c r="B573" s="266"/>
      <c r="C573" s="158"/>
      <c r="D573" s="158"/>
      <c r="E573" s="108">
        <f t="shared" si="15"/>
        <v>0</v>
      </c>
      <c r="F573" s="160"/>
      <c r="G573" s="161"/>
      <c r="H573" s="159"/>
      <c r="I573" s="159"/>
      <c r="J573" s="159"/>
      <c r="K573" s="159"/>
      <c r="L573" s="21"/>
      <c r="M573" s="102">
        <v>3</v>
      </c>
      <c r="N573" s="245" t="s">
        <v>387</v>
      </c>
      <c r="O573" s="246"/>
      <c r="P573" s="246"/>
      <c r="Q573" s="102">
        <v>19</v>
      </c>
      <c r="R573" s="248" t="s">
        <v>384</v>
      </c>
      <c r="S573" s="249"/>
      <c r="T573" s="250"/>
      <c r="U573" s="132"/>
    </row>
    <row r="574" spans="1:21" ht="27" customHeight="1">
      <c r="A574" s="265" t="s">
        <v>126</v>
      </c>
      <c r="B574" s="266"/>
      <c r="C574" s="158"/>
      <c r="D574" s="158"/>
      <c r="E574" s="108">
        <f t="shared" si="15"/>
        <v>0</v>
      </c>
      <c r="F574" s="160"/>
      <c r="G574" s="161"/>
      <c r="H574" s="159"/>
      <c r="I574" s="159"/>
      <c r="J574" s="159"/>
      <c r="K574" s="159"/>
      <c r="L574" s="21"/>
      <c r="M574" s="102">
        <v>4</v>
      </c>
      <c r="N574" s="245" t="s">
        <v>362</v>
      </c>
      <c r="O574" s="246"/>
      <c r="P574" s="246"/>
      <c r="Q574" s="102">
        <v>20</v>
      </c>
      <c r="R574" s="248" t="s">
        <v>383</v>
      </c>
      <c r="S574" s="249"/>
      <c r="T574" s="250"/>
      <c r="U574" s="132"/>
    </row>
    <row r="575" spans="1:21" ht="24.75" customHeight="1">
      <c r="A575" s="265" t="s">
        <v>127</v>
      </c>
      <c r="B575" s="266"/>
      <c r="C575" s="158"/>
      <c r="D575" s="158"/>
      <c r="E575" s="108">
        <f t="shared" si="15"/>
        <v>0</v>
      </c>
      <c r="F575" s="160"/>
      <c r="G575" s="161"/>
      <c r="H575" s="159"/>
      <c r="I575" s="159"/>
      <c r="J575" s="159"/>
      <c r="K575" s="159"/>
      <c r="L575" s="21"/>
      <c r="M575" s="102">
        <v>5</v>
      </c>
      <c r="N575" s="245" t="s">
        <v>363</v>
      </c>
      <c r="O575" s="246"/>
      <c r="P575" s="246"/>
      <c r="Q575" s="109">
        <v>21</v>
      </c>
      <c r="R575" s="248" t="s">
        <v>380</v>
      </c>
      <c r="S575" s="249"/>
      <c r="T575" s="250"/>
      <c r="U575" s="132"/>
    </row>
    <row r="576" spans="1:21" ht="24.75" customHeight="1">
      <c r="A576" s="270" t="s">
        <v>658</v>
      </c>
      <c r="B576" s="271"/>
      <c r="C576" s="158"/>
      <c r="D576" s="158"/>
      <c r="E576" s="108">
        <f t="shared" si="15"/>
        <v>0</v>
      </c>
      <c r="F576" s="160"/>
      <c r="G576" s="161"/>
      <c r="H576" s="159"/>
      <c r="I576" s="159"/>
      <c r="J576" s="159"/>
      <c r="K576" s="159"/>
      <c r="L576" s="21"/>
      <c r="M576" s="102">
        <v>6</v>
      </c>
      <c r="N576" s="245" t="s">
        <v>364</v>
      </c>
      <c r="O576" s="246"/>
      <c r="P576" s="246"/>
      <c r="Q576" s="102">
        <v>22</v>
      </c>
      <c r="R576" s="248" t="s">
        <v>379</v>
      </c>
      <c r="S576" s="249"/>
      <c r="T576" s="250"/>
      <c r="U576" s="132"/>
    </row>
    <row r="577" spans="1:21" ht="24.75" customHeight="1">
      <c r="A577" s="270" t="s">
        <v>659</v>
      </c>
      <c r="B577" s="271"/>
      <c r="C577" s="158"/>
      <c r="D577" s="158"/>
      <c r="E577" s="108">
        <f t="shared" si="15"/>
        <v>0</v>
      </c>
      <c r="F577" s="160"/>
      <c r="G577" s="161"/>
      <c r="H577" s="159"/>
      <c r="I577" s="159"/>
      <c r="J577" s="159"/>
      <c r="K577" s="159"/>
      <c r="L577" s="21"/>
      <c r="M577" s="102">
        <v>7</v>
      </c>
      <c r="N577" s="245" t="s">
        <v>365</v>
      </c>
      <c r="O577" s="246"/>
      <c r="P577" s="246"/>
      <c r="Q577" s="102">
        <v>23</v>
      </c>
      <c r="R577" s="248" t="s">
        <v>378</v>
      </c>
      <c r="S577" s="249"/>
      <c r="T577" s="250"/>
      <c r="U577" s="132"/>
    </row>
    <row r="578" spans="1:21" ht="29.4" customHeight="1">
      <c r="A578" s="272" t="s">
        <v>128</v>
      </c>
      <c r="B578" s="273"/>
      <c r="C578" s="158"/>
      <c r="D578" s="158"/>
      <c r="E578" s="108">
        <f t="shared" si="15"/>
        <v>0</v>
      </c>
      <c r="F578" s="160"/>
      <c r="G578" s="161"/>
      <c r="H578" s="159"/>
      <c r="I578" s="159"/>
      <c r="J578" s="159"/>
      <c r="K578" s="159"/>
      <c r="L578" s="21"/>
      <c r="M578" s="102">
        <v>8</v>
      </c>
      <c r="N578" s="245" t="s">
        <v>366</v>
      </c>
      <c r="O578" s="246"/>
      <c r="P578" s="246"/>
      <c r="Q578" s="109">
        <v>24</v>
      </c>
      <c r="R578" s="248" t="s">
        <v>377</v>
      </c>
      <c r="S578" s="249"/>
      <c r="T578" s="250"/>
      <c r="U578" s="132"/>
    </row>
    <row r="579" spans="1:21" ht="32.4" customHeight="1">
      <c r="A579" s="268" t="s">
        <v>734</v>
      </c>
      <c r="B579" s="269"/>
      <c r="C579" s="158"/>
      <c r="D579" s="158"/>
      <c r="E579" s="108">
        <f t="shared" si="15"/>
        <v>0</v>
      </c>
      <c r="F579" s="160"/>
      <c r="G579" s="161"/>
      <c r="H579" s="159"/>
      <c r="I579" s="159"/>
      <c r="J579" s="159"/>
      <c r="K579" s="159"/>
      <c r="L579" s="21"/>
      <c r="M579" s="102">
        <v>9</v>
      </c>
      <c r="N579" s="245" t="s">
        <v>367</v>
      </c>
      <c r="O579" s="246"/>
      <c r="P579" s="246"/>
      <c r="Q579" s="102">
        <v>25</v>
      </c>
      <c r="R579" s="248" t="s">
        <v>376</v>
      </c>
      <c r="S579" s="249"/>
      <c r="T579" s="250"/>
      <c r="U579" s="132"/>
    </row>
    <row r="580" spans="1:21" ht="24.75" customHeight="1">
      <c r="A580" s="265" t="s">
        <v>129</v>
      </c>
      <c r="B580" s="266"/>
      <c r="C580" s="158"/>
      <c r="D580" s="158"/>
      <c r="E580" s="108">
        <f t="shared" si="15"/>
        <v>0</v>
      </c>
      <c r="F580" s="160"/>
      <c r="G580" s="161"/>
      <c r="H580" s="159"/>
      <c r="I580" s="159"/>
      <c r="J580" s="159"/>
      <c r="K580" s="159"/>
      <c r="L580" s="21"/>
      <c r="M580" s="102">
        <v>10</v>
      </c>
      <c r="N580" s="245" t="s">
        <v>368</v>
      </c>
      <c r="O580" s="246"/>
      <c r="P580" s="246"/>
      <c r="Q580" s="102">
        <v>26</v>
      </c>
      <c r="R580" s="248" t="s">
        <v>375</v>
      </c>
      <c r="S580" s="249"/>
      <c r="T580" s="250"/>
      <c r="U580" s="132"/>
    </row>
    <row r="581" spans="1:21" ht="24.75" customHeight="1">
      <c r="A581" s="270" t="s">
        <v>660</v>
      </c>
      <c r="B581" s="271"/>
      <c r="C581" s="158"/>
      <c r="D581" s="158"/>
      <c r="E581" s="108">
        <f t="shared" si="15"/>
        <v>0</v>
      </c>
      <c r="F581" s="160"/>
      <c r="G581" s="161"/>
      <c r="H581" s="159"/>
      <c r="I581" s="159"/>
      <c r="J581" s="159"/>
      <c r="K581" s="159"/>
      <c r="L581" s="21"/>
      <c r="M581" s="102">
        <v>11</v>
      </c>
      <c r="N581" s="245" t="s">
        <v>245</v>
      </c>
      <c r="O581" s="246"/>
      <c r="P581" s="246"/>
      <c r="Q581" s="109">
        <v>27</v>
      </c>
      <c r="R581" s="248" t="s">
        <v>374</v>
      </c>
      <c r="S581" s="249"/>
      <c r="T581" s="250"/>
      <c r="U581" s="132"/>
    </row>
    <row r="582" spans="1:21" ht="24.75" customHeight="1">
      <c r="A582" s="265" t="s">
        <v>130</v>
      </c>
      <c r="B582" s="266"/>
      <c r="C582" s="158"/>
      <c r="D582" s="158"/>
      <c r="E582" s="108">
        <f t="shared" si="15"/>
        <v>0</v>
      </c>
      <c r="F582" s="160"/>
      <c r="G582" s="161"/>
      <c r="H582" s="159"/>
      <c r="I582" s="159"/>
      <c r="J582" s="159"/>
      <c r="K582" s="159"/>
      <c r="L582" s="21"/>
      <c r="M582" s="102">
        <v>12</v>
      </c>
      <c r="N582" s="245" t="s">
        <v>369</v>
      </c>
      <c r="O582" s="246"/>
      <c r="P582" s="246"/>
      <c r="Q582" s="102">
        <v>28</v>
      </c>
      <c r="R582" s="248" t="s">
        <v>373</v>
      </c>
      <c r="S582" s="249"/>
      <c r="T582" s="250"/>
      <c r="U582" s="132"/>
    </row>
    <row r="583" spans="1:21" ht="24.75" customHeight="1">
      <c r="A583" s="265" t="s">
        <v>131</v>
      </c>
      <c r="B583" s="266"/>
      <c r="C583" s="158"/>
      <c r="D583" s="158"/>
      <c r="E583" s="108">
        <f t="shared" si="15"/>
        <v>0</v>
      </c>
      <c r="F583" s="160"/>
      <c r="G583" s="161"/>
      <c r="H583" s="159"/>
      <c r="I583" s="159"/>
      <c r="J583" s="159"/>
      <c r="K583" s="159"/>
      <c r="L583" s="21"/>
      <c r="M583" s="102">
        <v>13</v>
      </c>
      <c r="N583" s="245" t="s">
        <v>388</v>
      </c>
      <c r="O583" s="246"/>
      <c r="P583" s="246"/>
      <c r="Q583" s="102">
        <v>29</v>
      </c>
      <c r="R583" s="248" t="s">
        <v>372</v>
      </c>
      <c r="S583" s="249"/>
      <c r="T583" s="250"/>
      <c r="U583" s="132"/>
    </row>
    <row r="584" spans="1:21" ht="24.75" customHeight="1">
      <c r="A584" s="265" t="s">
        <v>132</v>
      </c>
      <c r="B584" s="266"/>
      <c r="C584" s="158"/>
      <c r="D584" s="158"/>
      <c r="E584" s="108">
        <f t="shared" si="15"/>
        <v>0</v>
      </c>
      <c r="F584" s="160"/>
      <c r="G584" s="161"/>
      <c r="H584" s="159"/>
      <c r="I584" s="159"/>
      <c r="J584" s="159"/>
      <c r="K584" s="159"/>
      <c r="L584" s="21"/>
      <c r="M584" s="102">
        <v>14</v>
      </c>
      <c r="N584" s="245" t="s">
        <v>389</v>
      </c>
      <c r="O584" s="246"/>
      <c r="P584" s="246"/>
      <c r="Q584" s="109">
        <v>30</v>
      </c>
      <c r="R584" s="248" t="s">
        <v>371</v>
      </c>
      <c r="S584" s="249"/>
      <c r="T584" s="250"/>
      <c r="U584" s="132"/>
    </row>
    <row r="585" spans="1:21" ht="24.75" customHeight="1">
      <c r="A585" s="251" t="s">
        <v>731</v>
      </c>
      <c r="B585" s="252"/>
      <c r="C585" s="154" t="str">
        <f>IF(COUNTBLANK(C572:C584),"空欄あり",COUNT(C572:C584)-COUNTIF(C572:C584,0))</f>
        <v>空欄あり</v>
      </c>
      <c r="D585" s="154" t="str">
        <f>IF(COUNTBLANK(D572:D584),"空欄あり",COUNT(D572:D584)-COUNTIF(D572:D584,0))</f>
        <v>空欄あり</v>
      </c>
      <c r="E585" s="157"/>
      <c r="F585" s="21"/>
      <c r="G585" s="21"/>
      <c r="H585" s="21"/>
      <c r="I585" s="21"/>
      <c r="J585" s="21"/>
      <c r="K585" s="21"/>
      <c r="L585" s="21"/>
      <c r="M585" s="102">
        <v>15</v>
      </c>
      <c r="N585" s="245" t="s">
        <v>390</v>
      </c>
      <c r="O585" s="246"/>
      <c r="P585" s="247"/>
      <c r="Q585" s="102">
        <v>31</v>
      </c>
      <c r="R585" s="248" t="s">
        <v>370</v>
      </c>
      <c r="S585" s="249"/>
      <c r="T585" s="250"/>
      <c r="U585" s="132"/>
    </row>
    <row r="586" spans="1:21" ht="24.75" customHeight="1">
      <c r="A586" s="251" t="s">
        <v>732</v>
      </c>
      <c r="B586" s="252"/>
      <c r="C586" s="154" t="str">
        <f>IF(C585="空欄あり","-",IF(D569="","-",IF(I569="","-",IF(G586=0,"-",IF(C585=10,SUM(C572:C584)*1.3,IF(C585=11,SUM(C572:C584)*1.182,IF(C585=12,SUM(C572:C584)*1.084,IF(C585=13,SUM(C572:C584)*1,"-"))))))))</f>
        <v>-</v>
      </c>
      <c r="D586" s="154" t="str">
        <f>IF(D585="空欄あり","-",IF(D569="","-",IF(I569="","-",IF(G586=0,"-",IF(D585=10,SUM(D572:D584)*1.3,IF(D585=11,SUM(D572:D584)*1.182,IF(D585=12,SUM(D572:D584)*1.084,IF(D585=13,SUM(D572:D584)*1,"-"))))))))</f>
        <v>-</v>
      </c>
      <c r="E586" s="156" t="str">
        <f>IF(C586="-","-",IF(D586="-","-",D586-C586))</f>
        <v>-</v>
      </c>
      <c r="F586" s="21"/>
      <c r="G586" s="155">
        <f>IF(A579=選択肢!$A$13,1,IF(A579=選択肢!$A$14,1,0))</f>
        <v>0</v>
      </c>
      <c r="H586" s="21"/>
      <c r="I586" s="21"/>
      <c r="J586" s="21"/>
      <c r="K586" s="21"/>
      <c r="L586" s="21"/>
      <c r="M586" s="102">
        <v>16</v>
      </c>
      <c r="N586" s="245" t="s">
        <v>391</v>
      </c>
      <c r="O586" s="246"/>
      <c r="P586" s="247"/>
      <c r="Q586" s="21"/>
      <c r="R586" s="21"/>
      <c r="S586" s="21"/>
      <c r="T586" s="21"/>
      <c r="U586" s="132"/>
    </row>
    <row r="587" spans="1:21" ht="18.600000000000001" thickBot="1">
      <c r="A587" s="143"/>
      <c r="B587" s="142"/>
      <c r="C587" s="142"/>
      <c r="D587" s="142"/>
      <c r="E587" s="142"/>
      <c r="F587" s="135"/>
      <c r="G587" s="135"/>
      <c r="H587" s="135"/>
      <c r="I587" s="135"/>
      <c r="J587" s="135"/>
      <c r="K587" s="135"/>
      <c r="L587" s="135"/>
      <c r="M587" s="135"/>
      <c r="N587" s="135"/>
      <c r="O587" s="135"/>
      <c r="P587" s="135"/>
      <c r="Q587" s="135"/>
      <c r="R587" s="135"/>
      <c r="S587" s="135"/>
      <c r="T587" s="135"/>
      <c r="U587" s="136"/>
    </row>
    <row r="588" spans="1:21" ht="18.600000000000001" thickBot="1"/>
    <row r="589" spans="1:21">
      <c r="A589" s="137">
        <v>16</v>
      </c>
      <c r="B589" s="129"/>
      <c r="C589" s="129"/>
      <c r="D589" s="129"/>
      <c r="E589" s="129"/>
      <c r="F589" s="129"/>
      <c r="G589" s="129"/>
      <c r="H589" s="129"/>
      <c r="I589" s="129"/>
      <c r="J589" s="129"/>
      <c r="K589" s="129"/>
      <c r="L589" s="129"/>
      <c r="M589" s="129"/>
      <c r="N589" s="129"/>
      <c r="O589" s="129"/>
      <c r="P589" s="129"/>
      <c r="Q589" s="129"/>
      <c r="R589" s="129"/>
      <c r="S589" s="129"/>
      <c r="T589" s="129"/>
      <c r="U589" s="130"/>
    </row>
    <row r="590" spans="1:21" ht="23.25" customHeight="1">
      <c r="A590" s="131"/>
      <c r="B590" s="21"/>
      <c r="C590" s="21"/>
      <c r="D590" s="21"/>
      <c r="E590" s="21"/>
      <c r="F590" s="276" t="s">
        <v>139</v>
      </c>
      <c r="G590" s="276"/>
      <c r="H590" s="181"/>
      <c r="I590" s="181"/>
      <c r="J590" s="181"/>
      <c r="K590" s="181"/>
      <c r="L590" s="21"/>
      <c r="M590" s="21"/>
      <c r="N590" s="21"/>
      <c r="O590" s="21"/>
      <c r="P590" s="21"/>
      <c r="Q590" s="21"/>
      <c r="R590" s="21"/>
      <c r="S590" s="21"/>
      <c r="T590" s="21"/>
      <c r="U590" s="132"/>
    </row>
    <row r="591" spans="1:21">
      <c r="A591" s="131" t="s">
        <v>636</v>
      </c>
      <c r="B591" s="21"/>
      <c r="C591" s="21"/>
      <c r="D591" s="21"/>
      <c r="E591" s="21"/>
      <c r="F591" s="21"/>
      <c r="G591" s="21"/>
      <c r="H591" s="21"/>
      <c r="I591" s="21"/>
      <c r="J591" s="21"/>
      <c r="K591" s="21"/>
      <c r="L591" s="21"/>
      <c r="M591" s="21"/>
      <c r="N591" s="21"/>
      <c r="O591" s="21"/>
      <c r="P591" s="21"/>
      <c r="Q591" s="21"/>
      <c r="R591" s="21"/>
      <c r="S591" s="21"/>
      <c r="T591" s="21"/>
      <c r="U591" s="132"/>
    </row>
    <row r="592" spans="1:21">
      <c r="A592" s="258" t="s">
        <v>123</v>
      </c>
      <c r="B592" s="192"/>
      <c r="C592" s="208"/>
      <c r="D592" s="209"/>
      <c r="E592" s="210"/>
      <c r="F592" s="103"/>
      <c r="G592" s="103"/>
      <c r="H592" s="103"/>
      <c r="I592" s="103"/>
      <c r="J592" s="21"/>
      <c r="K592" s="21"/>
      <c r="L592" s="21"/>
      <c r="M592" s="21"/>
      <c r="N592" s="21"/>
      <c r="O592" s="21"/>
      <c r="P592" s="21"/>
      <c r="Q592" s="21"/>
      <c r="R592" s="21"/>
      <c r="S592" s="21"/>
      <c r="T592" s="21"/>
      <c r="U592" s="132"/>
    </row>
    <row r="593" spans="1:21">
      <c r="A593" s="258" t="s">
        <v>43</v>
      </c>
      <c r="B593" s="192"/>
      <c r="C593" s="208"/>
      <c r="D593" s="209"/>
      <c r="E593" s="210"/>
      <c r="F593" s="103"/>
      <c r="G593" s="103"/>
      <c r="H593" s="103"/>
      <c r="I593" s="103"/>
      <c r="J593" s="21"/>
      <c r="K593" s="21"/>
      <c r="L593" s="21"/>
      <c r="M593" s="21"/>
      <c r="N593" s="21"/>
      <c r="O593" s="21"/>
      <c r="P593" s="21"/>
      <c r="Q593" s="21"/>
      <c r="R593" s="21"/>
      <c r="S593" s="21"/>
      <c r="T593" s="21"/>
      <c r="U593" s="132"/>
    </row>
    <row r="594" spans="1:21">
      <c r="A594" s="258" t="s">
        <v>44</v>
      </c>
      <c r="B594" s="192"/>
      <c r="C594" s="208"/>
      <c r="D594" s="209"/>
      <c r="E594" s="210"/>
      <c r="F594" s="67"/>
      <c r="G594" s="67"/>
      <c r="H594" s="67"/>
      <c r="I594" s="67"/>
      <c r="J594" s="67"/>
      <c r="K594" s="67"/>
      <c r="L594" s="67"/>
      <c r="M594" s="21"/>
      <c r="N594" s="21"/>
      <c r="O594" s="21"/>
      <c r="P594" s="21"/>
      <c r="Q594" s="21"/>
      <c r="R594" s="21"/>
      <c r="S594" s="21"/>
      <c r="T594" s="21"/>
      <c r="U594" s="132"/>
    </row>
    <row r="595" spans="1:21">
      <c r="A595" s="258" t="s">
        <v>45</v>
      </c>
      <c r="B595" s="192"/>
      <c r="C595" s="243"/>
      <c r="D595" s="244"/>
      <c r="E595" s="244"/>
      <c r="F595" s="243"/>
      <c r="G595" s="244"/>
      <c r="H595" s="244"/>
      <c r="I595" s="211"/>
      <c r="J595" s="211"/>
      <c r="K595" s="211"/>
      <c r="L595" s="67"/>
      <c r="M595" s="21"/>
      <c r="N595" s="21"/>
      <c r="O595" s="21"/>
      <c r="P595" s="21"/>
      <c r="Q595" s="21"/>
      <c r="R595" s="21"/>
      <c r="S595" s="21"/>
      <c r="T595" s="21"/>
      <c r="U595" s="132"/>
    </row>
    <row r="596" spans="1:21">
      <c r="A596" s="275" t="s">
        <v>46</v>
      </c>
      <c r="B596" s="223"/>
      <c r="C596" s="243"/>
      <c r="D596" s="244"/>
      <c r="E596" s="253"/>
      <c r="F596" s="67"/>
      <c r="G596" s="67"/>
      <c r="H596" s="67"/>
      <c r="I596" s="67"/>
      <c r="J596" s="67"/>
      <c r="K596" s="67"/>
      <c r="L596" s="67"/>
      <c r="M596" s="21"/>
      <c r="N596" s="21"/>
      <c r="O596" s="21"/>
      <c r="P596" s="21"/>
      <c r="Q596" s="21"/>
      <c r="R596" s="21"/>
      <c r="S596" s="21"/>
      <c r="T596" s="21"/>
      <c r="U596" s="132"/>
    </row>
    <row r="597" spans="1:21">
      <c r="A597" s="258" t="s">
        <v>47</v>
      </c>
      <c r="B597" s="192"/>
      <c r="C597" s="208"/>
      <c r="D597" s="209"/>
      <c r="E597" s="210"/>
      <c r="F597" s="103"/>
      <c r="G597" s="103"/>
      <c r="H597" s="103"/>
      <c r="I597" s="103"/>
      <c r="J597" s="103"/>
      <c r="K597" s="103"/>
      <c r="L597" s="103"/>
      <c r="M597" s="21"/>
      <c r="N597" s="21"/>
      <c r="O597" s="21"/>
      <c r="P597" s="21"/>
      <c r="Q597" s="21"/>
      <c r="R597" s="21"/>
      <c r="S597" s="21"/>
      <c r="T597" s="21"/>
      <c r="U597" s="132"/>
    </row>
    <row r="598" spans="1:21" ht="12.75" customHeight="1">
      <c r="A598" s="133"/>
      <c r="B598" s="103"/>
      <c r="C598" s="103"/>
      <c r="D598" s="103"/>
      <c r="E598" s="103"/>
      <c r="F598" s="103"/>
      <c r="G598" s="103"/>
      <c r="H598" s="103"/>
      <c r="I598" s="103"/>
      <c r="J598" s="103"/>
      <c r="K598" s="103"/>
      <c r="L598" s="103"/>
      <c r="M598" s="21"/>
      <c r="N598" s="21"/>
      <c r="O598" s="21"/>
      <c r="P598" s="21"/>
      <c r="Q598" s="21"/>
      <c r="R598" s="21"/>
      <c r="S598" s="21"/>
      <c r="T598" s="21"/>
      <c r="U598" s="132"/>
    </row>
    <row r="599" spans="1:21" ht="23.25" customHeight="1">
      <c r="A599" s="134" t="s">
        <v>186</v>
      </c>
      <c r="B599" s="104"/>
      <c r="C599" s="104"/>
      <c r="D599" s="104"/>
      <c r="E599" s="104"/>
      <c r="F599" s="104"/>
      <c r="G599" s="104"/>
      <c r="H599" s="104"/>
      <c r="I599" s="104"/>
      <c r="J599" s="104"/>
      <c r="K599" s="104"/>
      <c r="L599" s="21"/>
      <c r="M599" s="21"/>
      <c r="N599" s="21"/>
      <c r="O599" s="21"/>
      <c r="P599" s="21"/>
      <c r="Q599" s="21"/>
      <c r="R599" s="21"/>
      <c r="S599" s="21"/>
      <c r="T599" s="21"/>
      <c r="U599" s="132"/>
    </row>
    <row r="600" spans="1:21">
      <c r="A600" s="258"/>
      <c r="B600" s="192"/>
      <c r="C600" s="190" t="s">
        <v>63</v>
      </c>
      <c r="D600" s="191"/>
      <c r="E600" s="192"/>
      <c r="F600" s="216" t="s">
        <v>138</v>
      </c>
      <c r="G600" s="216"/>
      <c r="H600" s="216"/>
      <c r="I600" s="216"/>
      <c r="J600" s="216"/>
      <c r="K600" s="216"/>
      <c r="L600" s="103"/>
      <c r="M600" s="21"/>
      <c r="N600" s="21"/>
      <c r="O600" s="21"/>
      <c r="P600" s="21"/>
      <c r="Q600" s="21"/>
      <c r="R600" s="21"/>
      <c r="S600" s="21"/>
      <c r="T600" s="21"/>
      <c r="U600" s="132"/>
    </row>
    <row r="601" spans="1:21">
      <c r="A601" s="262" t="s">
        <v>637</v>
      </c>
      <c r="B601" s="263"/>
      <c r="C601" s="243"/>
      <c r="D601" s="244"/>
      <c r="E601" s="253"/>
      <c r="F601" s="243"/>
      <c r="G601" s="253"/>
      <c r="H601" s="243"/>
      <c r="I601" s="253"/>
      <c r="J601" s="243"/>
      <c r="K601" s="253"/>
      <c r="L601" s="67"/>
      <c r="M601" s="21"/>
      <c r="N601" s="21"/>
      <c r="O601" s="21"/>
      <c r="P601" s="21"/>
      <c r="Q601" s="21"/>
      <c r="R601" s="21"/>
      <c r="S601" s="21"/>
      <c r="T601" s="21"/>
      <c r="U601" s="132"/>
    </row>
    <row r="602" spans="1:21">
      <c r="A602" s="264" t="s">
        <v>638</v>
      </c>
      <c r="B602" s="204"/>
      <c r="C602" s="243"/>
      <c r="D602" s="244"/>
      <c r="E602" s="253"/>
      <c r="F602" s="243"/>
      <c r="G602" s="253"/>
      <c r="H602" s="243"/>
      <c r="I602" s="253"/>
      <c r="J602" s="243"/>
      <c r="K602" s="253"/>
      <c r="L602" s="103"/>
      <c r="M602" s="21"/>
      <c r="N602" s="21"/>
      <c r="O602" s="21"/>
      <c r="P602" s="21"/>
      <c r="Q602" s="21"/>
      <c r="R602" s="21"/>
      <c r="S602" s="21"/>
      <c r="T602" s="21"/>
      <c r="U602" s="132"/>
    </row>
    <row r="603" spans="1:21">
      <c r="A603" s="277" t="s">
        <v>48</v>
      </c>
      <c r="B603" s="278"/>
      <c r="C603" s="181"/>
      <c r="D603" s="181"/>
      <c r="E603" s="105" t="s">
        <v>133</v>
      </c>
      <c r="F603" s="67"/>
      <c r="G603" s="67"/>
      <c r="H603" s="67"/>
      <c r="I603" s="67"/>
      <c r="J603" s="67"/>
      <c r="K603" s="103"/>
      <c r="L603" s="103"/>
      <c r="M603" s="21"/>
      <c r="N603" s="21"/>
      <c r="O603" s="21"/>
      <c r="P603" s="21"/>
      <c r="Q603" s="21"/>
      <c r="R603" s="21"/>
      <c r="S603" s="21"/>
      <c r="T603" s="21"/>
      <c r="U603" s="132"/>
    </row>
    <row r="604" spans="1:21">
      <c r="A604" s="133"/>
      <c r="B604" s="103"/>
      <c r="C604" s="103"/>
      <c r="D604" s="103"/>
      <c r="E604" s="103"/>
      <c r="F604" s="67"/>
      <c r="G604" s="67"/>
      <c r="H604" s="67"/>
      <c r="I604" s="67"/>
      <c r="J604" s="67"/>
      <c r="K604" s="103"/>
      <c r="L604" s="103"/>
      <c r="M604" s="21"/>
      <c r="N604" s="21"/>
      <c r="O604" s="21"/>
      <c r="P604" s="21"/>
      <c r="Q604" s="21"/>
      <c r="R604" s="21"/>
      <c r="S604" s="21"/>
      <c r="T604" s="21"/>
      <c r="U604" s="132"/>
    </row>
    <row r="605" spans="1:21" ht="23.25" customHeight="1">
      <c r="A605" s="134" t="s">
        <v>187</v>
      </c>
      <c r="B605" s="104"/>
      <c r="C605" s="104"/>
      <c r="D605" s="104"/>
      <c r="E605" s="104"/>
      <c r="F605" s="104"/>
      <c r="G605" s="104"/>
      <c r="H605" s="104"/>
      <c r="I605" s="104"/>
      <c r="J605" s="104"/>
      <c r="K605" s="104"/>
      <c r="L605" s="21"/>
      <c r="M605" s="21"/>
      <c r="N605" s="21"/>
      <c r="O605" s="21"/>
      <c r="P605" s="21"/>
      <c r="Q605" s="21"/>
      <c r="R605" s="21"/>
      <c r="S605" s="21"/>
      <c r="T605" s="21"/>
      <c r="U605" s="132"/>
    </row>
    <row r="606" spans="1:21" ht="34.5" customHeight="1">
      <c r="A606" s="254" t="s">
        <v>743</v>
      </c>
      <c r="B606" s="255"/>
      <c r="C606" s="255"/>
      <c r="D606" s="255"/>
      <c r="E606" s="255"/>
      <c r="F606" s="255"/>
      <c r="G606" s="255"/>
      <c r="H606" s="255"/>
      <c r="I606" s="255"/>
      <c r="J606" s="255"/>
      <c r="K606" s="255"/>
      <c r="L606" s="255"/>
      <c r="M606" s="255"/>
      <c r="N606" s="255"/>
      <c r="O606" s="255"/>
      <c r="P606" s="255"/>
      <c r="Q606" s="255"/>
      <c r="R606" s="255"/>
      <c r="S606" s="255"/>
      <c r="T606" s="255"/>
      <c r="U606" s="132"/>
    </row>
    <row r="607" spans="1:21" ht="102.45" customHeight="1">
      <c r="A607" s="254"/>
      <c r="B607" s="255"/>
      <c r="C607" s="255"/>
      <c r="D607" s="255"/>
      <c r="E607" s="255"/>
      <c r="F607" s="255"/>
      <c r="G607" s="255"/>
      <c r="H607" s="255"/>
      <c r="I607" s="255"/>
      <c r="J607" s="255"/>
      <c r="K607" s="255"/>
      <c r="L607" s="255"/>
      <c r="M607" s="255"/>
      <c r="N607" s="255"/>
      <c r="O607" s="255"/>
      <c r="P607" s="255"/>
      <c r="Q607" s="255"/>
      <c r="R607" s="255"/>
      <c r="S607" s="255"/>
      <c r="T607" s="255"/>
      <c r="U607" s="132"/>
    </row>
    <row r="608" spans="1:21">
      <c r="A608" s="258" t="s">
        <v>179</v>
      </c>
      <c r="B608" s="191"/>
      <c r="C608" s="191"/>
      <c r="D608" s="256"/>
      <c r="E608" s="257"/>
      <c r="F608" s="259" t="s">
        <v>180</v>
      </c>
      <c r="G608" s="260"/>
      <c r="H608" s="260"/>
      <c r="I608" s="256"/>
      <c r="J608" s="257"/>
      <c r="K608" s="21"/>
      <c r="L608" s="21"/>
      <c r="M608" s="261" t="s">
        <v>395</v>
      </c>
      <c r="N608" s="261"/>
      <c r="O608" s="261"/>
      <c r="P608" s="261"/>
      <c r="Q608" s="261"/>
      <c r="R608" s="261"/>
      <c r="S608" s="261"/>
      <c r="T608" s="261"/>
      <c r="U608" s="132"/>
    </row>
    <row r="609" spans="1:21" ht="18.600000000000001" thickBot="1">
      <c r="A609" s="267" t="s">
        <v>393</v>
      </c>
      <c r="B609" s="216"/>
      <c r="C609" s="221" t="s">
        <v>135</v>
      </c>
      <c r="D609" s="222"/>
      <c r="E609" s="223"/>
      <c r="F609" s="274" t="s">
        <v>394</v>
      </c>
      <c r="G609" s="216"/>
      <c r="H609" s="216"/>
      <c r="I609" s="216"/>
      <c r="J609" s="216"/>
      <c r="K609" s="216"/>
      <c r="L609" s="21"/>
      <c r="M609" s="106" t="s">
        <v>24</v>
      </c>
      <c r="N609" s="190" t="s">
        <v>359</v>
      </c>
      <c r="O609" s="191"/>
      <c r="P609" s="191"/>
      <c r="Q609" s="106" t="s">
        <v>24</v>
      </c>
      <c r="R609" s="190" t="s">
        <v>359</v>
      </c>
      <c r="S609" s="191"/>
      <c r="T609" s="192"/>
      <c r="U609" s="132"/>
    </row>
    <row r="610" spans="1:21" ht="18.75" customHeight="1" thickTop="1">
      <c r="A610" s="267"/>
      <c r="B610" s="216"/>
      <c r="C610" s="26" t="s">
        <v>134</v>
      </c>
      <c r="D610" s="26" t="s">
        <v>50</v>
      </c>
      <c r="E610" s="39" t="s">
        <v>51</v>
      </c>
      <c r="F610" s="107" t="s">
        <v>52</v>
      </c>
      <c r="G610" s="70" t="s">
        <v>53</v>
      </c>
      <c r="H610" s="46" t="s">
        <v>54</v>
      </c>
      <c r="I610" s="46" t="s">
        <v>55</v>
      </c>
      <c r="J610" s="46" t="s">
        <v>56</v>
      </c>
      <c r="K610" s="46" t="s">
        <v>57</v>
      </c>
      <c r="L610" s="21"/>
      <c r="M610" s="102">
        <v>1</v>
      </c>
      <c r="N610" s="245" t="s">
        <v>386</v>
      </c>
      <c r="O610" s="246"/>
      <c r="P610" s="246"/>
      <c r="Q610" s="102">
        <v>17</v>
      </c>
      <c r="R610" s="248" t="s">
        <v>241</v>
      </c>
      <c r="S610" s="249"/>
      <c r="T610" s="250"/>
      <c r="U610" s="132"/>
    </row>
    <row r="611" spans="1:21" ht="24.75" customHeight="1">
      <c r="A611" s="265" t="s">
        <v>124</v>
      </c>
      <c r="B611" s="266"/>
      <c r="C611" s="158"/>
      <c r="D611" s="158"/>
      <c r="E611" s="108">
        <f t="shared" ref="E611:E623" si="16">D611-C611</f>
        <v>0</v>
      </c>
      <c r="F611" s="160"/>
      <c r="G611" s="161"/>
      <c r="H611" s="159"/>
      <c r="I611" s="159"/>
      <c r="J611" s="159"/>
      <c r="K611" s="159"/>
      <c r="L611" s="21"/>
      <c r="M611" s="102">
        <v>2</v>
      </c>
      <c r="N611" s="245" t="s">
        <v>360</v>
      </c>
      <c r="O611" s="246"/>
      <c r="P611" s="246"/>
      <c r="Q611" s="109">
        <v>18</v>
      </c>
      <c r="R611" s="248" t="s">
        <v>385</v>
      </c>
      <c r="S611" s="249"/>
      <c r="T611" s="250"/>
      <c r="U611" s="132"/>
    </row>
    <row r="612" spans="1:21" ht="24.75" customHeight="1">
      <c r="A612" s="265" t="s">
        <v>125</v>
      </c>
      <c r="B612" s="266"/>
      <c r="C612" s="158"/>
      <c r="D612" s="158"/>
      <c r="E612" s="108">
        <f t="shared" si="16"/>
        <v>0</v>
      </c>
      <c r="F612" s="160"/>
      <c r="G612" s="161"/>
      <c r="H612" s="159"/>
      <c r="I612" s="159"/>
      <c r="J612" s="159"/>
      <c r="K612" s="159"/>
      <c r="L612" s="21"/>
      <c r="M612" s="102">
        <v>3</v>
      </c>
      <c r="N612" s="245" t="s">
        <v>387</v>
      </c>
      <c r="O612" s="246"/>
      <c r="P612" s="246"/>
      <c r="Q612" s="102">
        <v>19</v>
      </c>
      <c r="R612" s="248" t="s">
        <v>384</v>
      </c>
      <c r="S612" s="249"/>
      <c r="T612" s="250"/>
      <c r="U612" s="132"/>
    </row>
    <row r="613" spans="1:21" ht="27" customHeight="1">
      <c r="A613" s="265" t="s">
        <v>126</v>
      </c>
      <c r="B613" s="266"/>
      <c r="C613" s="158"/>
      <c r="D613" s="158"/>
      <c r="E613" s="108">
        <f t="shared" si="16"/>
        <v>0</v>
      </c>
      <c r="F613" s="160"/>
      <c r="G613" s="161"/>
      <c r="H613" s="159"/>
      <c r="I613" s="159"/>
      <c r="J613" s="159"/>
      <c r="K613" s="159"/>
      <c r="L613" s="21"/>
      <c r="M613" s="102">
        <v>4</v>
      </c>
      <c r="N613" s="245" t="s">
        <v>362</v>
      </c>
      <c r="O613" s="246"/>
      <c r="P613" s="246"/>
      <c r="Q613" s="102">
        <v>20</v>
      </c>
      <c r="R613" s="248" t="s">
        <v>383</v>
      </c>
      <c r="S613" s="249"/>
      <c r="T613" s="250"/>
      <c r="U613" s="132"/>
    </row>
    <row r="614" spans="1:21" ht="24.75" customHeight="1">
      <c r="A614" s="265" t="s">
        <v>127</v>
      </c>
      <c r="B614" s="266"/>
      <c r="C614" s="158"/>
      <c r="D614" s="158"/>
      <c r="E614" s="108">
        <f t="shared" si="16"/>
        <v>0</v>
      </c>
      <c r="F614" s="160"/>
      <c r="G614" s="161"/>
      <c r="H614" s="159"/>
      <c r="I614" s="159"/>
      <c r="J614" s="159"/>
      <c r="K614" s="159"/>
      <c r="L614" s="21"/>
      <c r="M614" s="102">
        <v>5</v>
      </c>
      <c r="N614" s="245" t="s">
        <v>363</v>
      </c>
      <c r="O614" s="246"/>
      <c r="P614" s="246"/>
      <c r="Q614" s="109">
        <v>21</v>
      </c>
      <c r="R614" s="248" t="s">
        <v>380</v>
      </c>
      <c r="S614" s="249"/>
      <c r="T614" s="250"/>
      <c r="U614" s="132"/>
    </row>
    <row r="615" spans="1:21" ht="24.75" customHeight="1">
      <c r="A615" s="270" t="s">
        <v>658</v>
      </c>
      <c r="B615" s="271"/>
      <c r="C615" s="158"/>
      <c r="D615" s="158"/>
      <c r="E615" s="108">
        <f t="shared" si="16"/>
        <v>0</v>
      </c>
      <c r="F615" s="160"/>
      <c r="G615" s="161"/>
      <c r="H615" s="159"/>
      <c r="I615" s="159"/>
      <c r="J615" s="159"/>
      <c r="K615" s="159"/>
      <c r="L615" s="21"/>
      <c r="M615" s="102">
        <v>6</v>
      </c>
      <c r="N615" s="245" t="s">
        <v>364</v>
      </c>
      <c r="O615" s="246"/>
      <c r="P615" s="246"/>
      <c r="Q615" s="102">
        <v>22</v>
      </c>
      <c r="R615" s="248" t="s">
        <v>379</v>
      </c>
      <c r="S615" s="249"/>
      <c r="T615" s="250"/>
      <c r="U615" s="132"/>
    </row>
    <row r="616" spans="1:21" ht="24.75" customHeight="1">
      <c r="A616" s="270" t="s">
        <v>659</v>
      </c>
      <c r="B616" s="271"/>
      <c r="C616" s="158"/>
      <c r="D616" s="158"/>
      <c r="E616" s="108">
        <f t="shared" si="16"/>
        <v>0</v>
      </c>
      <c r="F616" s="160"/>
      <c r="G616" s="161"/>
      <c r="H616" s="159"/>
      <c r="I616" s="159"/>
      <c r="J616" s="159"/>
      <c r="K616" s="159"/>
      <c r="L616" s="21"/>
      <c r="M616" s="102">
        <v>7</v>
      </c>
      <c r="N616" s="245" t="s">
        <v>365</v>
      </c>
      <c r="O616" s="246"/>
      <c r="P616" s="246"/>
      <c r="Q616" s="102">
        <v>23</v>
      </c>
      <c r="R616" s="248" t="s">
        <v>378</v>
      </c>
      <c r="S616" s="249"/>
      <c r="T616" s="250"/>
      <c r="U616" s="132"/>
    </row>
    <row r="617" spans="1:21" ht="29.4" customHeight="1">
      <c r="A617" s="272" t="s">
        <v>128</v>
      </c>
      <c r="B617" s="273"/>
      <c r="C617" s="158"/>
      <c r="D617" s="158"/>
      <c r="E617" s="108">
        <f t="shared" si="16"/>
        <v>0</v>
      </c>
      <c r="F617" s="160"/>
      <c r="G617" s="161"/>
      <c r="H617" s="159"/>
      <c r="I617" s="159"/>
      <c r="J617" s="159"/>
      <c r="K617" s="159"/>
      <c r="L617" s="21"/>
      <c r="M617" s="102">
        <v>8</v>
      </c>
      <c r="N617" s="245" t="s">
        <v>366</v>
      </c>
      <c r="O617" s="246"/>
      <c r="P617" s="246"/>
      <c r="Q617" s="109">
        <v>24</v>
      </c>
      <c r="R617" s="248" t="s">
        <v>377</v>
      </c>
      <c r="S617" s="249"/>
      <c r="T617" s="250"/>
      <c r="U617" s="132"/>
    </row>
    <row r="618" spans="1:21" ht="32.4" customHeight="1">
      <c r="A618" s="268" t="s">
        <v>734</v>
      </c>
      <c r="B618" s="269"/>
      <c r="C618" s="158"/>
      <c r="D618" s="158"/>
      <c r="E618" s="108">
        <f t="shared" si="16"/>
        <v>0</v>
      </c>
      <c r="F618" s="160"/>
      <c r="G618" s="161"/>
      <c r="H618" s="159"/>
      <c r="I618" s="159"/>
      <c r="J618" s="159"/>
      <c r="K618" s="159"/>
      <c r="L618" s="21"/>
      <c r="M618" s="102">
        <v>9</v>
      </c>
      <c r="N618" s="245" t="s">
        <v>367</v>
      </c>
      <c r="O618" s="246"/>
      <c r="P618" s="246"/>
      <c r="Q618" s="102">
        <v>25</v>
      </c>
      <c r="R618" s="248" t="s">
        <v>376</v>
      </c>
      <c r="S618" s="249"/>
      <c r="T618" s="250"/>
      <c r="U618" s="132"/>
    </row>
    <row r="619" spans="1:21" ht="24.75" customHeight="1">
      <c r="A619" s="265" t="s">
        <v>129</v>
      </c>
      <c r="B619" s="266"/>
      <c r="C619" s="158"/>
      <c r="D619" s="158"/>
      <c r="E619" s="108">
        <f t="shared" si="16"/>
        <v>0</v>
      </c>
      <c r="F619" s="160"/>
      <c r="G619" s="161"/>
      <c r="H619" s="159"/>
      <c r="I619" s="159"/>
      <c r="J619" s="159"/>
      <c r="K619" s="159"/>
      <c r="L619" s="21"/>
      <c r="M619" s="102">
        <v>10</v>
      </c>
      <c r="N619" s="245" t="s">
        <v>368</v>
      </c>
      <c r="O619" s="246"/>
      <c r="P619" s="246"/>
      <c r="Q619" s="102">
        <v>26</v>
      </c>
      <c r="R619" s="248" t="s">
        <v>375</v>
      </c>
      <c r="S619" s="249"/>
      <c r="T619" s="250"/>
      <c r="U619" s="132"/>
    </row>
    <row r="620" spans="1:21" ht="24.75" customHeight="1">
      <c r="A620" s="270" t="s">
        <v>660</v>
      </c>
      <c r="B620" s="271"/>
      <c r="C620" s="158"/>
      <c r="D620" s="158"/>
      <c r="E620" s="108">
        <f t="shared" si="16"/>
        <v>0</v>
      </c>
      <c r="F620" s="160"/>
      <c r="G620" s="161"/>
      <c r="H620" s="159"/>
      <c r="I620" s="159"/>
      <c r="J620" s="159"/>
      <c r="K620" s="159"/>
      <c r="L620" s="21"/>
      <c r="M620" s="102">
        <v>11</v>
      </c>
      <c r="N620" s="245" t="s">
        <v>245</v>
      </c>
      <c r="O620" s="246"/>
      <c r="P620" s="246"/>
      <c r="Q620" s="109">
        <v>27</v>
      </c>
      <c r="R620" s="248" t="s">
        <v>374</v>
      </c>
      <c r="S620" s="249"/>
      <c r="T620" s="250"/>
      <c r="U620" s="132"/>
    </row>
    <row r="621" spans="1:21" ht="24.75" customHeight="1">
      <c r="A621" s="265" t="s">
        <v>130</v>
      </c>
      <c r="B621" s="266"/>
      <c r="C621" s="158"/>
      <c r="D621" s="158"/>
      <c r="E621" s="108">
        <f t="shared" si="16"/>
        <v>0</v>
      </c>
      <c r="F621" s="160"/>
      <c r="G621" s="161"/>
      <c r="H621" s="159"/>
      <c r="I621" s="159"/>
      <c r="J621" s="159"/>
      <c r="K621" s="159"/>
      <c r="L621" s="21"/>
      <c r="M621" s="102">
        <v>12</v>
      </c>
      <c r="N621" s="245" t="s">
        <v>369</v>
      </c>
      <c r="O621" s="246"/>
      <c r="P621" s="246"/>
      <c r="Q621" s="102">
        <v>28</v>
      </c>
      <c r="R621" s="248" t="s">
        <v>373</v>
      </c>
      <c r="S621" s="249"/>
      <c r="T621" s="250"/>
      <c r="U621" s="132"/>
    </row>
    <row r="622" spans="1:21" ht="24.75" customHeight="1">
      <c r="A622" s="265" t="s">
        <v>131</v>
      </c>
      <c r="B622" s="266"/>
      <c r="C622" s="158"/>
      <c r="D622" s="158"/>
      <c r="E622" s="108">
        <f t="shared" si="16"/>
        <v>0</v>
      </c>
      <c r="F622" s="160"/>
      <c r="G622" s="161"/>
      <c r="H622" s="159"/>
      <c r="I622" s="159"/>
      <c r="J622" s="159"/>
      <c r="K622" s="159"/>
      <c r="L622" s="21"/>
      <c r="M622" s="102">
        <v>13</v>
      </c>
      <c r="N622" s="245" t="s">
        <v>388</v>
      </c>
      <c r="O622" s="246"/>
      <c r="P622" s="246"/>
      <c r="Q622" s="102">
        <v>29</v>
      </c>
      <c r="R622" s="248" t="s">
        <v>372</v>
      </c>
      <c r="S622" s="249"/>
      <c r="T622" s="250"/>
      <c r="U622" s="132"/>
    </row>
    <row r="623" spans="1:21" ht="24.75" customHeight="1">
      <c r="A623" s="265" t="s">
        <v>132</v>
      </c>
      <c r="B623" s="266"/>
      <c r="C623" s="158"/>
      <c r="D623" s="158"/>
      <c r="E623" s="108">
        <f t="shared" si="16"/>
        <v>0</v>
      </c>
      <c r="F623" s="160"/>
      <c r="G623" s="161"/>
      <c r="H623" s="159"/>
      <c r="I623" s="159"/>
      <c r="J623" s="159"/>
      <c r="K623" s="159"/>
      <c r="L623" s="21"/>
      <c r="M623" s="102">
        <v>14</v>
      </c>
      <c r="N623" s="245" t="s">
        <v>389</v>
      </c>
      <c r="O623" s="246"/>
      <c r="P623" s="246"/>
      <c r="Q623" s="109">
        <v>30</v>
      </c>
      <c r="R623" s="248" t="s">
        <v>371</v>
      </c>
      <c r="S623" s="249"/>
      <c r="T623" s="250"/>
      <c r="U623" s="132"/>
    </row>
    <row r="624" spans="1:21" ht="24.75" customHeight="1">
      <c r="A624" s="251" t="s">
        <v>731</v>
      </c>
      <c r="B624" s="252"/>
      <c r="C624" s="154" t="str">
        <f>IF(COUNTBLANK(C611:C623),"空欄あり",COUNT(C611:C623)-COUNTIF(C611:C623,0))</f>
        <v>空欄あり</v>
      </c>
      <c r="D624" s="154" t="str">
        <f>IF(COUNTBLANK(D611:D623),"空欄あり",COUNT(D611:D623)-COUNTIF(D611:D623,0))</f>
        <v>空欄あり</v>
      </c>
      <c r="E624" s="157"/>
      <c r="F624" s="21"/>
      <c r="G624" s="21"/>
      <c r="H624" s="21"/>
      <c r="I624" s="21"/>
      <c r="J624" s="21"/>
      <c r="K624" s="21"/>
      <c r="L624" s="21"/>
      <c r="M624" s="102">
        <v>15</v>
      </c>
      <c r="N624" s="245" t="s">
        <v>390</v>
      </c>
      <c r="O624" s="246"/>
      <c r="P624" s="247"/>
      <c r="Q624" s="102">
        <v>31</v>
      </c>
      <c r="R624" s="248" t="s">
        <v>370</v>
      </c>
      <c r="S624" s="249"/>
      <c r="T624" s="250"/>
      <c r="U624" s="132"/>
    </row>
    <row r="625" spans="1:21" ht="24.75" customHeight="1">
      <c r="A625" s="251" t="s">
        <v>732</v>
      </c>
      <c r="B625" s="252"/>
      <c r="C625" s="154" t="str">
        <f>IF(C624="空欄あり","-",IF(D608="","-",IF(I608="","-",IF(G625=0,"-",IF(C624=10,SUM(C611:C623)*1.3,IF(C624=11,SUM(C611:C623)*1.182,IF(C624=12,SUM(C611:C623)*1.084,IF(C624=13,SUM(C611:C623)*1,"-"))))))))</f>
        <v>-</v>
      </c>
      <c r="D625" s="154" t="str">
        <f>IF(D624="空欄あり","-",IF(D608="","-",IF(I608="","-",IF(G625=0,"-",IF(D624=10,SUM(D611:D623)*1.3,IF(D624=11,SUM(D611:D623)*1.182,IF(D624=12,SUM(D611:D623)*1.084,IF(D624=13,SUM(D611:D623)*1,"-"))))))))</f>
        <v>-</v>
      </c>
      <c r="E625" s="156" t="str">
        <f>IF(C625="-","-",IF(D625="-","-",D625-C625))</f>
        <v>-</v>
      </c>
      <c r="F625" s="21"/>
      <c r="G625" s="155">
        <f>IF(A618=選択肢!$A$13,1,IF(A618=選択肢!$A$14,1,0))</f>
        <v>0</v>
      </c>
      <c r="H625" s="21"/>
      <c r="I625" s="21"/>
      <c r="J625" s="21"/>
      <c r="K625" s="21"/>
      <c r="L625" s="21"/>
      <c r="M625" s="102">
        <v>16</v>
      </c>
      <c r="N625" s="245" t="s">
        <v>391</v>
      </c>
      <c r="O625" s="246"/>
      <c r="P625" s="247"/>
      <c r="Q625" s="21"/>
      <c r="R625" s="21"/>
      <c r="S625" s="21"/>
      <c r="T625" s="21"/>
      <c r="U625" s="132"/>
    </row>
    <row r="626" spans="1:21" ht="18.600000000000001" thickBot="1">
      <c r="A626" s="143"/>
      <c r="B626" s="142"/>
      <c r="C626" s="142"/>
      <c r="D626" s="142"/>
      <c r="E626" s="142"/>
      <c r="F626" s="135"/>
      <c r="G626" s="135"/>
      <c r="H626" s="135"/>
      <c r="I626" s="135"/>
      <c r="J626" s="135"/>
      <c r="K626" s="135"/>
      <c r="L626" s="135"/>
      <c r="M626" s="135"/>
      <c r="N626" s="135"/>
      <c r="O626" s="135"/>
      <c r="P626" s="135"/>
      <c r="Q626" s="135"/>
      <c r="R626" s="135"/>
      <c r="S626" s="135"/>
      <c r="T626" s="135"/>
      <c r="U626" s="136"/>
    </row>
    <row r="627" spans="1:21" ht="18.600000000000001" thickBot="1"/>
    <row r="628" spans="1:21">
      <c r="A628" s="137">
        <v>17</v>
      </c>
      <c r="B628" s="129"/>
      <c r="C628" s="129"/>
      <c r="D628" s="129"/>
      <c r="E628" s="129"/>
      <c r="F628" s="129"/>
      <c r="G628" s="129"/>
      <c r="H628" s="129"/>
      <c r="I628" s="129"/>
      <c r="J628" s="129"/>
      <c r="K628" s="129"/>
      <c r="L628" s="129"/>
      <c r="M628" s="129"/>
      <c r="N628" s="129"/>
      <c r="O628" s="129"/>
      <c r="P628" s="129"/>
      <c r="Q628" s="129"/>
      <c r="R628" s="129"/>
      <c r="S628" s="129"/>
      <c r="T628" s="129"/>
      <c r="U628" s="130"/>
    </row>
    <row r="629" spans="1:21" ht="23.25" customHeight="1">
      <c r="A629" s="131"/>
      <c r="B629" s="21"/>
      <c r="C629" s="21"/>
      <c r="D629" s="21"/>
      <c r="E629" s="21"/>
      <c r="F629" s="276" t="s">
        <v>139</v>
      </c>
      <c r="G629" s="276"/>
      <c r="H629" s="181"/>
      <c r="I629" s="181"/>
      <c r="J629" s="181"/>
      <c r="K629" s="181"/>
      <c r="L629" s="21"/>
      <c r="M629" s="21"/>
      <c r="N629" s="21"/>
      <c r="O629" s="21"/>
      <c r="P629" s="21"/>
      <c r="Q629" s="21"/>
      <c r="R629" s="21"/>
      <c r="S629" s="21"/>
      <c r="T629" s="21"/>
      <c r="U629" s="132"/>
    </row>
    <row r="630" spans="1:21">
      <c r="A630" s="131" t="s">
        <v>636</v>
      </c>
      <c r="B630" s="21"/>
      <c r="C630" s="21"/>
      <c r="D630" s="21"/>
      <c r="E630" s="21"/>
      <c r="F630" s="21"/>
      <c r="G630" s="21"/>
      <c r="H630" s="21"/>
      <c r="I630" s="21"/>
      <c r="J630" s="21"/>
      <c r="K630" s="21"/>
      <c r="L630" s="21"/>
      <c r="M630" s="21"/>
      <c r="N630" s="21"/>
      <c r="O630" s="21"/>
      <c r="P630" s="21"/>
      <c r="Q630" s="21"/>
      <c r="R630" s="21"/>
      <c r="S630" s="21"/>
      <c r="T630" s="21"/>
      <c r="U630" s="132"/>
    </row>
    <row r="631" spans="1:21">
      <c r="A631" s="258" t="s">
        <v>123</v>
      </c>
      <c r="B631" s="192"/>
      <c r="C631" s="208"/>
      <c r="D631" s="209"/>
      <c r="E631" s="210"/>
      <c r="F631" s="103"/>
      <c r="G631" s="103"/>
      <c r="H631" s="103"/>
      <c r="I631" s="103"/>
      <c r="J631" s="21"/>
      <c r="K631" s="21"/>
      <c r="L631" s="21"/>
      <c r="M631" s="21"/>
      <c r="N631" s="21"/>
      <c r="O631" s="21"/>
      <c r="P631" s="21"/>
      <c r="Q631" s="21"/>
      <c r="R631" s="21"/>
      <c r="S631" s="21"/>
      <c r="T631" s="21"/>
      <c r="U631" s="132"/>
    </row>
    <row r="632" spans="1:21">
      <c r="A632" s="258" t="s">
        <v>43</v>
      </c>
      <c r="B632" s="192"/>
      <c r="C632" s="208"/>
      <c r="D632" s="209"/>
      <c r="E632" s="210"/>
      <c r="F632" s="103"/>
      <c r="G632" s="103"/>
      <c r="H632" s="103"/>
      <c r="I632" s="103"/>
      <c r="J632" s="21"/>
      <c r="K632" s="21"/>
      <c r="L632" s="21"/>
      <c r="M632" s="21"/>
      <c r="N632" s="21"/>
      <c r="O632" s="21"/>
      <c r="P632" s="21"/>
      <c r="Q632" s="21"/>
      <c r="R632" s="21"/>
      <c r="S632" s="21"/>
      <c r="T632" s="21"/>
      <c r="U632" s="132"/>
    </row>
    <row r="633" spans="1:21">
      <c r="A633" s="258" t="s">
        <v>44</v>
      </c>
      <c r="B633" s="192"/>
      <c r="C633" s="208"/>
      <c r="D633" s="209"/>
      <c r="E633" s="210"/>
      <c r="F633" s="67"/>
      <c r="G633" s="67"/>
      <c r="H633" s="67"/>
      <c r="I633" s="67"/>
      <c r="J633" s="67"/>
      <c r="K633" s="67"/>
      <c r="L633" s="67"/>
      <c r="M633" s="21"/>
      <c r="N633" s="21"/>
      <c r="O633" s="21"/>
      <c r="P633" s="21"/>
      <c r="Q633" s="21"/>
      <c r="R633" s="21"/>
      <c r="S633" s="21"/>
      <c r="T633" s="21"/>
      <c r="U633" s="132"/>
    </row>
    <row r="634" spans="1:21">
      <c r="A634" s="258" t="s">
        <v>45</v>
      </c>
      <c r="B634" s="192"/>
      <c r="C634" s="243"/>
      <c r="D634" s="244"/>
      <c r="E634" s="244"/>
      <c r="F634" s="243"/>
      <c r="G634" s="244"/>
      <c r="H634" s="244"/>
      <c r="I634" s="211"/>
      <c r="J634" s="211"/>
      <c r="K634" s="211"/>
      <c r="L634" s="67"/>
      <c r="M634" s="21"/>
      <c r="N634" s="21"/>
      <c r="O634" s="21"/>
      <c r="P634" s="21"/>
      <c r="Q634" s="21"/>
      <c r="R634" s="21"/>
      <c r="S634" s="21"/>
      <c r="T634" s="21"/>
      <c r="U634" s="132"/>
    </row>
    <row r="635" spans="1:21">
      <c r="A635" s="275" t="s">
        <v>46</v>
      </c>
      <c r="B635" s="223"/>
      <c r="C635" s="243"/>
      <c r="D635" s="244"/>
      <c r="E635" s="253"/>
      <c r="F635" s="67"/>
      <c r="G635" s="67"/>
      <c r="H635" s="67"/>
      <c r="I635" s="67"/>
      <c r="J635" s="67"/>
      <c r="K635" s="67"/>
      <c r="L635" s="67"/>
      <c r="M635" s="21"/>
      <c r="N635" s="21"/>
      <c r="O635" s="21"/>
      <c r="P635" s="21"/>
      <c r="Q635" s="21"/>
      <c r="R635" s="21"/>
      <c r="S635" s="21"/>
      <c r="T635" s="21"/>
      <c r="U635" s="132"/>
    </row>
    <row r="636" spans="1:21">
      <c r="A636" s="258" t="s">
        <v>47</v>
      </c>
      <c r="B636" s="192"/>
      <c r="C636" s="208"/>
      <c r="D636" s="209"/>
      <c r="E636" s="210"/>
      <c r="F636" s="103"/>
      <c r="G636" s="103"/>
      <c r="H636" s="103"/>
      <c r="I636" s="103"/>
      <c r="J636" s="103"/>
      <c r="K636" s="103"/>
      <c r="L636" s="103"/>
      <c r="M636" s="21"/>
      <c r="N636" s="21"/>
      <c r="O636" s="21"/>
      <c r="P636" s="21"/>
      <c r="Q636" s="21"/>
      <c r="R636" s="21"/>
      <c r="S636" s="21"/>
      <c r="T636" s="21"/>
      <c r="U636" s="132"/>
    </row>
    <row r="637" spans="1:21" ht="12.75" customHeight="1">
      <c r="A637" s="133"/>
      <c r="B637" s="103"/>
      <c r="C637" s="103"/>
      <c r="D637" s="103"/>
      <c r="E637" s="103"/>
      <c r="F637" s="103"/>
      <c r="G637" s="103"/>
      <c r="H637" s="103"/>
      <c r="I637" s="103"/>
      <c r="J637" s="103"/>
      <c r="K637" s="103"/>
      <c r="L637" s="103"/>
      <c r="M637" s="21"/>
      <c r="N637" s="21"/>
      <c r="O637" s="21"/>
      <c r="P637" s="21"/>
      <c r="Q637" s="21"/>
      <c r="R637" s="21"/>
      <c r="S637" s="21"/>
      <c r="T637" s="21"/>
      <c r="U637" s="132"/>
    </row>
    <row r="638" spans="1:21" ht="23.25" customHeight="1">
      <c r="A638" s="134" t="s">
        <v>186</v>
      </c>
      <c r="B638" s="104"/>
      <c r="C638" s="104"/>
      <c r="D638" s="104"/>
      <c r="E638" s="104"/>
      <c r="F638" s="104"/>
      <c r="G638" s="104"/>
      <c r="H638" s="104"/>
      <c r="I638" s="104"/>
      <c r="J638" s="104"/>
      <c r="K638" s="104"/>
      <c r="L638" s="21"/>
      <c r="M638" s="21"/>
      <c r="N638" s="21"/>
      <c r="O638" s="21"/>
      <c r="P638" s="21"/>
      <c r="Q638" s="21"/>
      <c r="R638" s="21"/>
      <c r="S638" s="21"/>
      <c r="T638" s="21"/>
      <c r="U638" s="132"/>
    </row>
    <row r="639" spans="1:21">
      <c r="A639" s="258"/>
      <c r="B639" s="192"/>
      <c r="C639" s="190" t="s">
        <v>63</v>
      </c>
      <c r="D639" s="191"/>
      <c r="E639" s="192"/>
      <c r="F639" s="216" t="s">
        <v>138</v>
      </c>
      <c r="G639" s="216"/>
      <c r="H639" s="216"/>
      <c r="I639" s="216"/>
      <c r="J639" s="216"/>
      <c r="K639" s="216"/>
      <c r="L639" s="103"/>
      <c r="M639" s="21"/>
      <c r="N639" s="21"/>
      <c r="O639" s="21"/>
      <c r="P639" s="21"/>
      <c r="Q639" s="21"/>
      <c r="R639" s="21"/>
      <c r="S639" s="21"/>
      <c r="T639" s="21"/>
      <c r="U639" s="132"/>
    </row>
    <row r="640" spans="1:21">
      <c r="A640" s="262" t="s">
        <v>637</v>
      </c>
      <c r="B640" s="263"/>
      <c r="C640" s="243"/>
      <c r="D640" s="244"/>
      <c r="E640" s="253"/>
      <c r="F640" s="243"/>
      <c r="G640" s="253"/>
      <c r="H640" s="243"/>
      <c r="I640" s="253"/>
      <c r="J640" s="243"/>
      <c r="K640" s="253"/>
      <c r="L640" s="67"/>
      <c r="M640" s="21"/>
      <c r="N640" s="21"/>
      <c r="O640" s="21"/>
      <c r="P640" s="21"/>
      <c r="Q640" s="21"/>
      <c r="R640" s="21"/>
      <c r="S640" s="21"/>
      <c r="T640" s="21"/>
      <c r="U640" s="132"/>
    </row>
    <row r="641" spans="1:21">
      <c r="A641" s="264" t="s">
        <v>638</v>
      </c>
      <c r="B641" s="204"/>
      <c r="C641" s="243"/>
      <c r="D641" s="244"/>
      <c r="E641" s="253"/>
      <c r="F641" s="243"/>
      <c r="G641" s="253"/>
      <c r="H641" s="243"/>
      <c r="I641" s="253"/>
      <c r="J641" s="243"/>
      <c r="K641" s="253"/>
      <c r="L641" s="103"/>
      <c r="M641" s="21"/>
      <c r="N641" s="21"/>
      <c r="O641" s="21"/>
      <c r="P641" s="21"/>
      <c r="Q641" s="21"/>
      <c r="R641" s="21"/>
      <c r="S641" s="21"/>
      <c r="T641" s="21"/>
      <c r="U641" s="132"/>
    </row>
    <row r="642" spans="1:21">
      <c r="A642" s="277" t="s">
        <v>48</v>
      </c>
      <c r="B642" s="278"/>
      <c r="C642" s="181"/>
      <c r="D642" s="181"/>
      <c r="E642" s="105" t="s">
        <v>133</v>
      </c>
      <c r="F642" s="67"/>
      <c r="G642" s="67"/>
      <c r="H642" s="67"/>
      <c r="I642" s="67"/>
      <c r="J642" s="67"/>
      <c r="K642" s="103"/>
      <c r="L642" s="103"/>
      <c r="M642" s="21"/>
      <c r="N642" s="21"/>
      <c r="O642" s="21"/>
      <c r="P642" s="21"/>
      <c r="Q642" s="21"/>
      <c r="R642" s="21"/>
      <c r="S642" s="21"/>
      <c r="T642" s="21"/>
      <c r="U642" s="132"/>
    </row>
    <row r="643" spans="1:21">
      <c r="A643" s="133"/>
      <c r="B643" s="103"/>
      <c r="C643" s="103"/>
      <c r="D643" s="103"/>
      <c r="E643" s="103"/>
      <c r="F643" s="67"/>
      <c r="G643" s="67"/>
      <c r="H643" s="67"/>
      <c r="I643" s="67"/>
      <c r="J643" s="67"/>
      <c r="K643" s="103"/>
      <c r="L643" s="103"/>
      <c r="M643" s="21"/>
      <c r="N643" s="21"/>
      <c r="O643" s="21"/>
      <c r="P643" s="21"/>
      <c r="Q643" s="21"/>
      <c r="R643" s="21"/>
      <c r="S643" s="21"/>
      <c r="T643" s="21"/>
      <c r="U643" s="132"/>
    </row>
    <row r="644" spans="1:21" ht="23.25" customHeight="1">
      <c r="A644" s="134" t="s">
        <v>187</v>
      </c>
      <c r="B644" s="104"/>
      <c r="C644" s="104"/>
      <c r="D644" s="104"/>
      <c r="E644" s="104"/>
      <c r="F644" s="104"/>
      <c r="G644" s="104"/>
      <c r="H644" s="104"/>
      <c r="I644" s="104"/>
      <c r="J644" s="104"/>
      <c r="K644" s="104"/>
      <c r="L644" s="21"/>
      <c r="M644" s="21"/>
      <c r="N644" s="21"/>
      <c r="O644" s="21"/>
      <c r="P644" s="21"/>
      <c r="Q644" s="21"/>
      <c r="R644" s="21"/>
      <c r="S644" s="21"/>
      <c r="T644" s="21"/>
      <c r="U644" s="132"/>
    </row>
    <row r="645" spans="1:21" ht="34.5" customHeight="1">
      <c r="A645" s="254" t="s">
        <v>743</v>
      </c>
      <c r="B645" s="255"/>
      <c r="C645" s="255"/>
      <c r="D645" s="255"/>
      <c r="E645" s="255"/>
      <c r="F645" s="255"/>
      <c r="G645" s="255"/>
      <c r="H645" s="255"/>
      <c r="I645" s="255"/>
      <c r="J645" s="255"/>
      <c r="K645" s="255"/>
      <c r="L645" s="255"/>
      <c r="M645" s="255"/>
      <c r="N645" s="255"/>
      <c r="O645" s="255"/>
      <c r="P645" s="255"/>
      <c r="Q645" s="255"/>
      <c r="R645" s="255"/>
      <c r="S645" s="255"/>
      <c r="T645" s="255"/>
      <c r="U645" s="132"/>
    </row>
    <row r="646" spans="1:21" ht="102.45" customHeight="1">
      <c r="A646" s="254"/>
      <c r="B646" s="255"/>
      <c r="C646" s="255"/>
      <c r="D646" s="255"/>
      <c r="E646" s="255"/>
      <c r="F646" s="255"/>
      <c r="G646" s="255"/>
      <c r="H646" s="255"/>
      <c r="I646" s="255"/>
      <c r="J646" s="255"/>
      <c r="K646" s="255"/>
      <c r="L646" s="255"/>
      <c r="M646" s="255"/>
      <c r="N646" s="255"/>
      <c r="O646" s="255"/>
      <c r="P646" s="255"/>
      <c r="Q646" s="255"/>
      <c r="R646" s="255"/>
      <c r="S646" s="255"/>
      <c r="T646" s="255"/>
      <c r="U646" s="132"/>
    </row>
    <row r="647" spans="1:21">
      <c r="A647" s="258" t="s">
        <v>179</v>
      </c>
      <c r="B647" s="191"/>
      <c r="C647" s="191"/>
      <c r="D647" s="256"/>
      <c r="E647" s="257"/>
      <c r="F647" s="259" t="s">
        <v>180</v>
      </c>
      <c r="G647" s="260"/>
      <c r="H647" s="260"/>
      <c r="I647" s="256"/>
      <c r="J647" s="257"/>
      <c r="K647" s="21"/>
      <c r="L647" s="21"/>
      <c r="M647" s="261" t="s">
        <v>395</v>
      </c>
      <c r="N647" s="261"/>
      <c r="O647" s="261"/>
      <c r="P647" s="261"/>
      <c r="Q647" s="261"/>
      <c r="R647" s="261"/>
      <c r="S647" s="261"/>
      <c r="T647" s="261"/>
      <c r="U647" s="132"/>
    </row>
    <row r="648" spans="1:21" ht="18.600000000000001" thickBot="1">
      <c r="A648" s="267" t="s">
        <v>393</v>
      </c>
      <c r="B648" s="216"/>
      <c r="C648" s="221" t="s">
        <v>135</v>
      </c>
      <c r="D648" s="222"/>
      <c r="E648" s="223"/>
      <c r="F648" s="274" t="s">
        <v>394</v>
      </c>
      <c r="G648" s="216"/>
      <c r="H648" s="216"/>
      <c r="I648" s="216"/>
      <c r="J648" s="216"/>
      <c r="K648" s="216"/>
      <c r="L648" s="21"/>
      <c r="M648" s="106" t="s">
        <v>24</v>
      </c>
      <c r="N648" s="190" t="s">
        <v>359</v>
      </c>
      <c r="O648" s="191"/>
      <c r="P648" s="191"/>
      <c r="Q648" s="106" t="s">
        <v>24</v>
      </c>
      <c r="R648" s="190" t="s">
        <v>359</v>
      </c>
      <c r="S648" s="191"/>
      <c r="T648" s="192"/>
      <c r="U648" s="132"/>
    </row>
    <row r="649" spans="1:21" ht="18.75" customHeight="1" thickTop="1">
      <c r="A649" s="267"/>
      <c r="B649" s="216"/>
      <c r="C649" s="26" t="s">
        <v>134</v>
      </c>
      <c r="D649" s="26" t="s">
        <v>50</v>
      </c>
      <c r="E649" s="39" t="s">
        <v>51</v>
      </c>
      <c r="F649" s="107" t="s">
        <v>52</v>
      </c>
      <c r="G649" s="70" t="s">
        <v>53</v>
      </c>
      <c r="H649" s="46" t="s">
        <v>54</v>
      </c>
      <c r="I649" s="46" t="s">
        <v>55</v>
      </c>
      <c r="J649" s="46" t="s">
        <v>56</v>
      </c>
      <c r="K649" s="46" t="s">
        <v>57</v>
      </c>
      <c r="L649" s="21"/>
      <c r="M649" s="102">
        <v>1</v>
      </c>
      <c r="N649" s="245" t="s">
        <v>386</v>
      </c>
      <c r="O649" s="246"/>
      <c r="P649" s="246"/>
      <c r="Q649" s="102">
        <v>17</v>
      </c>
      <c r="R649" s="248" t="s">
        <v>241</v>
      </c>
      <c r="S649" s="249"/>
      <c r="T649" s="250"/>
      <c r="U649" s="132"/>
    </row>
    <row r="650" spans="1:21" ht="24.75" customHeight="1">
      <c r="A650" s="265" t="s">
        <v>124</v>
      </c>
      <c r="B650" s="266"/>
      <c r="C650" s="158"/>
      <c r="D650" s="158"/>
      <c r="E650" s="108">
        <f t="shared" ref="E650:E662" si="17">D650-C650</f>
        <v>0</v>
      </c>
      <c r="F650" s="160"/>
      <c r="G650" s="161"/>
      <c r="H650" s="159"/>
      <c r="I650" s="159"/>
      <c r="J650" s="159"/>
      <c r="K650" s="159"/>
      <c r="L650" s="21"/>
      <c r="M650" s="102">
        <v>2</v>
      </c>
      <c r="N650" s="245" t="s">
        <v>360</v>
      </c>
      <c r="O650" s="246"/>
      <c r="P650" s="246"/>
      <c r="Q650" s="109">
        <v>18</v>
      </c>
      <c r="R650" s="248" t="s">
        <v>385</v>
      </c>
      <c r="S650" s="249"/>
      <c r="T650" s="250"/>
      <c r="U650" s="132"/>
    </row>
    <row r="651" spans="1:21" ht="24.75" customHeight="1">
      <c r="A651" s="265" t="s">
        <v>125</v>
      </c>
      <c r="B651" s="266"/>
      <c r="C651" s="158"/>
      <c r="D651" s="158"/>
      <c r="E651" s="108">
        <f t="shared" si="17"/>
        <v>0</v>
      </c>
      <c r="F651" s="160"/>
      <c r="G651" s="161"/>
      <c r="H651" s="159"/>
      <c r="I651" s="159"/>
      <c r="J651" s="159"/>
      <c r="K651" s="159"/>
      <c r="L651" s="21"/>
      <c r="M651" s="102">
        <v>3</v>
      </c>
      <c r="N651" s="245" t="s">
        <v>387</v>
      </c>
      <c r="O651" s="246"/>
      <c r="P651" s="246"/>
      <c r="Q651" s="102">
        <v>19</v>
      </c>
      <c r="R651" s="248" t="s">
        <v>384</v>
      </c>
      <c r="S651" s="249"/>
      <c r="T651" s="250"/>
      <c r="U651" s="132"/>
    </row>
    <row r="652" spans="1:21" ht="27" customHeight="1">
      <c r="A652" s="265" t="s">
        <v>126</v>
      </c>
      <c r="B652" s="266"/>
      <c r="C652" s="158"/>
      <c r="D652" s="158"/>
      <c r="E652" s="108">
        <f t="shared" si="17"/>
        <v>0</v>
      </c>
      <c r="F652" s="160"/>
      <c r="G652" s="161"/>
      <c r="H652" s="159"/>
      <c r="I652" s="159"/>
      <c r="J652" s="159"/>
      <c r="K652" s="159"/>
      <c r="L652" s="21"/>
      <c r="M652" s="102">
        <v>4</v>
      </c>
      <c r="N652" s="245" t="s">
        <v>362</v>
      </c>
      <c r="O652" s="246"/>
      <c r="P652" s="246"/>
      <c r="Q652" s="102">
        <v>20</v>
      </c>
      <c r="R652" s="248" t="s">
        <v>383</v>
      </c>
      <c r="S652" s="249"/>
      <c r="T652" s="250"/>
      <c r="U652" s="132"/>
    </row>
    <row r="653" spans="1:21" ht="24.75" customHeight="1">
      <c r="A653" s="265" t="s">
        <v>127</v>
      </c>
      <c r="B653" s="266"/>
      <c r="C653" s="158"/>
      <c r="D653" s="158"/>
      <c r="E653" s="108">
        <f t="shared" si="17"/>
        <v>0</v>
      </c>
      <c r="F653" s="160"/>
      <c r="G653" s="161"/>
      <c r="H653" s="159"/>
      <c r="I653" s="159"/>
      <c r="J653" s="159"/>
      <c r="K653" s="159"/>
      <c r="L653" s="21"/>
      <c r="M653" s="102">
        <v>5</v>
      </c>
      <c r="N653" s="245" t="s">
        <v>363</v>
      </c>
      <c r="O653" s="246"/>
      <c r="P653" s="246"/>
      <c r="Q653" s="109">
        <v>21</v>
      </c>
      <c r="R653" s="248" t="s">
        <v>380</v>
      </c>
      <c r="S653" s="249"/>
      <c r="T653" s="250"/>
      <c r="U653" s="132"/>
    </row>
    <row r="654" spans="1:21" ht="24.75" customHeight="1">
      <c r="A654" s="270" t="s">
        <v>658</v>
      </c>
      <c r="B654" s="271"/>
      <c r="C654" s="158"/>
      <c r="D654" s="158"/>
      <c r="E654" s="108">
        <f t="shared" si="17"/>
        <v>0</v>
      </c>
      <c r="F654" s="160"/>
      <c r="G654" s="161"/>
      <c r="H654" s="159"/>
      <c r="I654" s="159"/>
      <c r="J654" s="159"/>
      <c r="K654" s="159"/>
      <c r="L654" s="21"/>
      <c r="M654" s="102">
        <v>6</v>
      </c>
      <c r="N654" s="245" t="s">
        <v>364</v>
      </c>
      <c r="O654" s="246"/>
      <c r="P654" s="246"/>
      <c r="Q654" s="102">
        <v>22</v>
      </c>
      <c r="R654" s="248" t="s">
        <v>379</v>
      </c>
      <c r="S654" s="249"/>
      <c r="T654" s="250"/>
      <c r="U654" s="132"/>
    </row>
    <row r="655" spans="1:21" ht="24.75" customHeight="1">
      <c r="A655" s="270" t="s">
        <v>659</v>
      </c>
      <c r="B655" s="271"/>
      <c r="C655" s="158"/>
      <c r="D655" s="158"/>
      <c r="E655" s="108">
        <f t="shared" si="17"/>
        <v>0</v>
      </c>
      <c r="F655" s="160"/>
      <c r="G655" s="161"/>
      <c r="H655" s="159"/>
      <c r="I655" s="159"/>
      <c r="J655" s="159"/>
      <c r="K655" s="159"/>
      <c r="L655" s="21"/>
      <c r="M655" s="102">
        <v>7</v>
      </c>
      <c r="N655" s="245" t="s">
        <v>365</v>
      </c>
      <c r="O655" s="246"/>
      <c r="P655" s="246"/>
      <c r="Q655" s="102">
        <v>23</v>
      </c>
      <c r="R655" s="248" t="s">
        <v>378</v>
      </c>
      <c r="S655" s="249"/>
      <c r="T655" s="250"/>
      <c r="U655" s="132"/>
    </row>
    <row r="656" spans="1:21" ht="29.4" customHeight="1">
      <c r="A656" s="272" t="s">
        <v>128</v>
      </c>
      <c r="B656" s="273"/>
      <c r="C656" s="158"/>
      <c r="D656" s="158"/>
      <c r="E656" s="108">
        <f t="shared" si="17"/>
        <v>0</v>
      </c>
      <c r="F656" s="160"/>
      <c r="G656" s="161"/>
      <c r="H656" s="159"/>
      <c r="I656" s="159"/>
      <c r="J656" s="159"/>
      <c r="K656" s="159"/>
      <c r="L656" s="21"/>
      <c r="M656" s="102">
        <v>8</v>
      </c>
      <c r="N656" s="245" t="s">
        <v>366</v>
      </c>
      <c r="O656" s="246"/>
      <c r="P656" s="246"/>
      <c r="Q656" s="109">
        <v>24</v>
      </c>
      <c r="R656" s="248" t="s">
        <v>377</v>
      </c>
      <c r="S656" s="249"/>
      <c r="T656" s="250"/>
      <c r="U656" s="132"/>
    </row>
    <row r="657" spans="1:21" ht="32.4" customHeight="1">
      <c r="A657" s="268" t="s">
        <v>734</v>
      </c>
      <c r="B657" s="269"/>
      <c r="C657" s="158"/>
      <c r="D657" s="158"/>
      <c r="E657" s="108">
        <f t="shared" si="17"/>
        <v>0</v>
      </c>
      <c r="F657" s="160"/>
      <c r="G657" s="161"/>
      <c r="H657" s="159"/>
      <c r="I657" s="159"/>
      <c r="J657" s="159"/>
      <c r="K657" s="159"/>
      <c r="L657" s="21"/>
      <c r="M657" s="102">
        <v>9</v>
      </c>
      <c r="N657" s="245" t="s">
        <v>367</v>
      </c>
      <c r="O657" s="246"/>
      <c r="P657" s="246"/>
      <c r="Q657" s="102">
        <v>25</v>
      </c>
      <c r="R657" s="248" t="s">
        <v>376</v>
      </c>
      <c r="S657" s="249"/>
      <c r="T657" s="250"/>
      <c r="U657" s="132"/>
    </row>
    <row r="658" spans="1:21" ht="24.75" customHeight="1">
      <c r="A658" s="265" t="s">
        <v>129</v>
      </c>
      <c r="B658" s="266"/>
      <c r="C658" s="158"/>
      <c r="D658" s="158"/>
      <c r="E658" s="108">
        <f t="shared" si="17"/>
        <v>0</v>
      </c>
      <c r="F658" s="160"/>
      <c r="G658" s="161"/>
      <c r="H658" s="159"/>
      <c r="I658" s="159"/>
      <c r="J658" s="159"/>
      <c r="K658" s="159"/>
      <c r="L658" s="21"/>
      <c r="M658" s="102">
        <v>10</v>
      </c>
      <c r="N658" s="245" t="s">
        <v>368</v>
      </c>
      <c r="O658" s="246"/>
      <c r="P658" s="246"/>
      <c r="Q658" s="102">
        <v>26</v>
      </c>
      <c r="R658" s="248" t="s">
        <v>375</v>
      </c>
      <c r="S658" s="249"/>
      <c r="T658" s="250"/>
      <c r="U658" s="132"/>
    </row>
    <row r="659" spans="1:21" ht="24.75" customHeight="1">
      <c r="A659" s="270" t="s">
        <v>660</v>
      </c>
      <c r="B659" s="271"/>
      <c r="C659" s="158"/>
      <c r="D659" s="158"/>
      <c r="E659" s="108">
        <f t="shared" si="17"/>
        <v>0</v>
      </c>
      <c r="F659" s="160"/>
      <c r="G659" s="161"/>
      <c r="H659" s="159"/>
      <c r="I659" s="159"/>
      <c r="J659" s="159"/>
      <c r="K659" s="159"/>
      <c r="L659" s="21"/>
      <c r="M659" s="102">
        <v>11</v>
      </c>
      <c r="N659" s="245" t="s">
        <v>245</v>
      </c>
      <c r="O659" s="246"/>
      <c r="P659" s="246"/>
      <c r="Q659" s="109">
        <v>27</v>
      </c>
      <c r="R659" s="248" t="s">
        <v>374</v>
      </c>
      <c r="S659" s="249"/>
      <c r="T659" s="250"/>
      <c r="U659" s="132"/>
    </row>
    <row r="660" spans="1:21" ht="24.75" customHeight="1">
      <c r="A660" s="265" t="s">
        <v>130</v>
      </c>
      <c r="B660" s="266"/>
      <c r="C660" s="158"/>
      <c r="D660" s="158"/>
      <c r="E660" s="108">
        <f t="shared" si="17"/>
        <v>0</v>
      </c>
      <c r="F660" s="160"/>
      <c r="G660" s="161"/>
      <c r="H660" s="159"/>
      <c r="I660" s="159"/>
      <c r="J660" s="159"/>
      <c r="K660" s="159"/>
      <c r="L660" s="21"/>
      <c r="M660" s="102">
        <v>12</v>
      </c>
      <c r="N660" s="245" t="s">
        <v>369</v>
      </c>
      <c r="O660" s="246"/>
      <c r="P660" s="246"/>
      <c r="Q660" s="102">
        <v>28</v>
      </c>
      <c r="R660" s="248" t="s">
        <v>373</v>
      </c>
      <c r="S660" s="249"/>
      <c r="T660" s="250"/>
      <c r="U660" s="132"/>
    </row>
    <row r="661" spans="1:21" ht="24.75" customHeight="1">
      <c r="A661" s="265" t="s">
        <v>131</v>
      </c>
      <c r="B661" s="266"/>
      <c r="C661" s="158"/>
      <c r="D661" s="158"/>
      <c r="E661" s="108">
        <f t="shared" si="17"/>
        <v>0</v>
      </c>
      <c r="F661" s="160"/>
      <c r="G661" s="161"/>
      <c r="H661" s="159"/>
      <c r="I661" s="159"/>
      <c r="J661" s="159"/>
      <c r="K661" s="159"/>
      <c r="L661" s="21"/>
      <c r="M661" s="102">
        <v>13</v>
      </c>
      <c r="N661" s="245" t="s">
        <v>388</v>
      </c>
      <c r="O661" s="246"/>
      <c r="P661" s="246"/>
      <c r="Q661" s="102">
        <v>29</v>
      </c>
      <c r="R661" s="248" t="s">
        <v>372</v>
      </c>
      <c r="S661" s="249"/>
      <c r="T661" s="250"/>
      <c r="U661" s="132"/>
    </row>
    <row r="662" spans="1:21" ht="24.75" customHeight="1">
      <c r="A662" s="265" t="s">
        <v>132</v>
      </c>
      <c r="B662" s="266"/>
      <c r="C662" s="158"/>
      <c r="D662" s="158"/>
      <c r="E662" s="108">
        <f t="shared" si="17"/>
        <v>0</v>
      </c>
      <c r="F662" s="160"/>
      <c r="G662" s="161"/>
      <c r="H662" s="159"/>
      <c r="I662" s="159"/>
      <c r="J662" s="159"/>
      <c r="K662" s="159"/>
      <c r="L662" s="21"/>
      <c r="M662" s="102">
        <v>14</v>
      </c>
      <c r="N662" s="245" t="s">
        <v>389</v>
      </c>
      <c r="O662" s="246"/>
      <c r="P662" s="246"/>
      <c r="Q662" s="109">
        <v>30</v>
      </c>
      <c r="R662" s="248" t="s">
        <v>371</v>
      </c>
      <c r="S662" s="249"/>
      <c r="T662" s="250"/>
      <c r="U662" s="132"/>
    </row>
    <row r="663" spans="1:21" ht="24.75" customHeight="1">
      <c r="A663" s="251" t="s">
        <v>731</v>
      </c>
      <c r="B663" s="252"/>
      <c r="C663" s="154" t="str">
        <f>IF(COUNTBLANK(C650:C662),"空欄あり",COUNT(C650:C662)-COUNTIF(C650:C662,0))</f>
        <v>空欄あり</v>
      </c>
      <c r="D663" s="154" t="str">
        <f>IF(COUNTBLANK(D650:D662),"空欄あり",COUNT(D650:D662)-COUNTIF(D650:D662,0))</f>
        <v>空欄あり</v>
      </c>
      <c r="E663" s="157"/>
      <c r="F663" s="21"/>
      <c r="G663" s="21"/>
      <c r="H663" s="21"/>
      <c r="I663" s="21"/>
      <c r="J663" s="21"/>
      <c r="K663" s="21"/>
      <c r="L663" s="21"/>
      <c r="M663" s="102">
        <v>15</v>
      </c>
      <c r="N663" s="245" t="s">
        <v>390</v>
      </c>
      <c r="O663" s="246"/>
      <c r="P663" s="247"/>
      <c r="Q663" s="102">
        <v>31</v>
      </c>
      <c r="R663" s="248" t="s">
        <v>370</v>
      </c>
      <c r="S663" s="249"/>
      <c r="T663" s="250"/>
      <c r="U663" s="132"/>
    </row>
    <row r="664" spans="1:21" ht="24.75" customHeight="1">
      <c r="A664" s="251" t="s">
        <v>732</v>
      </c>
      <c r="B664" s="252"/>
      <c r="C664" s="154" t="str">
        <f>IF(C663="空欄あり","-",IF(D647="","-",IF(I647="","-",IF(G664=0,"-",IF(C663=10,SUM(C650:C662)*1.3,IF(C663=11,SUM(C650:C662)*1.182,IF(C663=12,SUM(C650:C662)*1.084,IF(C663=13,SUM(C650:C662)*1,"-"))))))))</f>
        <v>-</v>
      </c>
      <c r="D664" s="154" t="str">
        <f>IF(D663="空欄あり","-",IF(D647="","-",IF(I647="","-",IF(G664=0,"-",IF(D663=10,SUM(D650:D662)*1.3,IF(D663=11,SUM(D650:D662)*1.182,IF(D663=12,SUM(D650:D662)*1.084,IF(D663=13,SUM(D650:D662)*1,"-"))))))))</f>
        <v>-</v>
      </c>
      <c r="E664" s="156" t="str">
        <f>IF(C664="-","-",IF(D664="-","-",D664-C664))</f>
        <v>-</v>
      </c>
      <c r="F664" s="21"/>
      <c r="G664" s="155">
        <f>IF(A657=選択肢!$A$13,1,IF(A657=選択肢!$A$14,1,0))</f>
        <v>0</v>
      </c>
      <c r="H664" s="21"/>
      <c r="I664" s="21"/>
      <c r="J664" s="21"/>
      <c r="K664" s="21"/>
      <c r="L664" s="21"/>
      <c r="M664" s="102">
        <v>16</v>
      </c>
      <c r="N664" s="245" t="s">
        <v>391</v>
      </c>
      <c r="O664" s="246"/>
      <c r="P664" s="247"/>
      <c r="Q664" s="21"/>
      <c r="R664" s="21"/>
      <c r="S664" s="21"/>
      <c r="T664" s="21"/>
      <c r="U664" s="132"/>
    </row>
    <row r="665" spans="1:21" ht="18.600000000000001" thickBot="1">
      <c r="A665" s="143"/>
      <c r="B665" s="142"/>
      <c r="C665" s="142"/>
      <c r="D665" s="142"/>
      <c r="E665" s="142"/>
      <c r="F665" s="135"/>
      <c r="G665" s="135"/>
      <c r="H665" s="135"/>
      <c r="I665" s="135"/>
      <c r="J665" s="135"/>
      <c r="K665" s="135"/>
      <c r="L665" s="135"/>
      <c r="M665" s="135"/>
      <c r="N665" s="135"/>
      <c r="O665" s="135"/>
      <c r="P665" s="135"/>
      <c r="Q665" s="135"/>
      <c r="R665" s="135"/>
      <c r="S665" s="135"/>
      <c r="T665" s="135"/>
      <c r="U665" s="136"/>
    </row>
    <row r="666" spans="1:21" ht="18.600000000000001" thickBot="1"/>
    <row r="667" spans="1:21">
      <c r="A667" s="137">
        <v>18</v>
      </c>
      <c r="B667" s="129"/>
      <c r="C667" s="129"/>
      <c r="D667" s="129"/>
      <c r="E667" s="129"/>
      <c r="F667" s="129"/>
      <c r="G667" s="129"/>
      <c r="H667" s="129"/>
      <c r="I667" s="129"/>
      <c r="J667" s="129"/>
      <c r="K667" s="129"/>
      <c r="L667" s="129"/>
      <c r="M667" s="129"/>
      <c r="N667" s="129"/>
      <c r="O667" s="129"/>
      <c r="P667" s="129"/>
      <c r="Q667" s="129"/>
      <c r="R667" s="129"/>
      <c r="S667" s="129"/>
      <c r="T667" s="129"/>
      <c r="U667" s="130"/>
    </row>
    <row r="668" spans="1:21" ht="23.25" customHeight="1">
      <c r="A668" s="131"/>
      <c r="B668" s="21"/>
      <c r="C668" s="21"/>
      <c r="D668" s="21"/>
      <c r="E668" s="21"/>
      <c r="F668" s="276" t="s">
        <v>139</v>
      </c>
      <c r="G668" s="276"/>
      <c r="H668" s="181"/>
      <c r="I668" s="181"/>
      <c r="J668" s="181"/>
      <c r="K668" s="181"/>
      <c r="L668" s="21"/>
      <c r="M668" s="21"/>
      <c r="N668" s="21"/>
      <c r="O668" s="21"/>
      <c r="P668" s="21"/>
      <c r="Q668" s="21"/>
      <c r="R668" s="21"/>
      <c r="S668" s="21"/>
      <c r="T668" s="21"/>
      <c r="U668" s="132"/>
    </row>
    <row r="669" spans="1:21">
      <c r="A669" s="131" t="s">
        <v>636</v>
      </c>
      <c r="B669" s="21"/>
      <c r="C669" s="21"/>
      <c r="D669" s="21"/>
      <c r="E669" s="21"/>
      <c r="F669" s="21"/>
      <c r="G669" s="21"/>
      <c r="H669" s="21"/>
      <c r="I669" s="21"/>
      <c r="J669" s="21"/>
      <c r="K669" s="21"/>
      <c r="L669" s="21"/>
      <c r="M669" s="21"/>
      <c r="N669" s="21"/>
      <c r="O669" s="21"/>
      <c r="P669" s="21"/>
      <c r="Q669" s="21"/>
      <c r="R669" s="21"/>
      <c r="S669" s="21"/>
      <c r="T669" s="21"/>
      <c r="U669" s="132"/>
    </row>
    <row r="670" spans="1:21">
      <c r="A670" s="258" t="s">
        <v>123</v>
      </c>
      <c r="B670" s="192"/>
      <c r="C670" s="208"/>
      <c r="D670" s="209"/>
      <c r="E670" s="210"/>
      <c r="F670" s="103"/>
      <c r="G670" s="103"/>
      <c r="H670" s="103"/>
      <c r="I670" s="103"/>
      <c r="J670" s="21"/>
      <c r="K670" s="21"/>
      <c r="L670" s="21"/>
      <c r="M670" s="21"/>
      <c r="N670" s="21"/>
      <c r="O670" s="21"/>
      <c r="P670" s="21"/>
      <c r="Q670" s="21"/>
      <c r="R670" s="21"/>
      <c r="S670" s="21"/>
      <c r="T670" s="21"/>
      <c r="U670" s="132"/>
    </row>
    <row r="671" spans="1:21">
      <c r="A671" s="258" t="s">
        <v>43</v>
      </c>
      <c r="B671" s="192"/>
      <c r="C671" s="208"/>
      <c r="D671" s="209"/>
      <c r="E671" s="210"/>
      <c r="F671" s="103"/>
      <c r="G671" s="103"/>
      <c r="H671" s="103"/>
      <c r="I671" s="103"/>
      <c r="J671" s="21"/>
      <c r="K671" s="21"/>
      <c r="L671" s="21"/>
      <c r="M671" s="21"/>
      <c r="N671" s="21"/>
      <c r="O671" s="21"/>
      <c r="P671" s="21"/>
      <c r="Q671" s="21"/>
      <c r="R671" s="21"/>
      <c r="S671" s="21"/>
      <c r="T671" s="21"/>
      <c r="U671" s="132"/>
    </row>
    <row r="672" spans="1:21">
      <c r="A672" s="258" t="s">
        <v>44</v>
      </c>
      <c r="B672" s="192"/>
      <c r="C672" s="208"/>
      <c r="D672" s="209"/>
      <c r="E672" s="210"/>
      <c r="F672" s="67"/>
      <c r="G672" s="67"/>
      <c r="H672" s="67"/>
      <c r="I672" s="67"/>
      <c r="J672" s="67"/>
      <c r="K672" s="67"/>
      <c r="L672" s="67"/>
      <c r="M672" s="21"/>
      <c r="N672" s="21"/>
      <c r="O672" s="21"/>
      <c r="P672" s="21"/>
      <c r="Q672" s="21"/>
      <c r="R672" s="21"/>
      <c r="S672" s="21"/>
      <c r="T672" s="21"/>
      <c r="U672" s="132"/>
    </row>
    <row r="673" spans="1:21">
      <c r="A673" s="258" t="s">
        <v>45</v>
      </c>
      <c r="B673" s="192"/>
      <c r="C673" s="243"/>
      <c r="D673" s="244"/>
      <c r="E673" s="244"/>
      <c r="F673" s="243"/>
      <c r="G673" s="244"/>
      <c r="H673" s="244"/>
      <c r="I673" s="211"/>
      <c r="J673" s="211"/>
      <c r="K673" s="211"/>
      <c r="L673" s="67"/>
      <c r="M673" s="21"/>
      <c r="N673" s="21"/>
      <c r="O673" s="21"/>
      <c r="P673" s="21"/>
      <c r="Q673" s="21"/>
      <c r="R673" s="21"/>
      <c r="S673" s="21"/>
      <c r="T673" s="21"/>
      <c r="U673" s="132"/>
    </row>
    <row r="674" spans="1:21">
      <c r="A674" s="275" t="s">
        <v>46</v>
      </c>
      <c r="B674" s="223"/>
      <c r="C674" s="243"/>
      <c r="D674" s="244"/>
      <c r="E674" s="253"/>
      <c r="F674" s="67"/>
      <c r="G674" s="67"/>
      <c r="H674" s="67"/>
      <c r="I674" s="67"/>
      <c r="J674" s="67"/>
      <c r="K674" s="67"/>
      <c r="L674" s="67"/>
      <c r="M674" s="21"/>
      <c r="N674" s="21"/>
      <c r="O674" s="21"/>
      <c r="P674" s="21"/>
      <c r="Q674" s="21"/>
      <c r="R674" s="21"/>
      <c r="S674" s="21"/>
      <c r="T674" s="21"/>
      <c r="U674" s="132"/>
    </row>
    <row r="675" spans="1:21">
      <c r="A675" s="258" t="s">
        <v>47</v>
      </c>
      <c r="B675" s="192"/>
      <c r="C675" s="208"/>
      <c r="D675" s="209"/>
      <c r="E675" s="210"/>
      <c r="F675" s="103"/>
      <c r="G675" s="103"/>
      <c r="H675" s="103"/>
      <c r="I675" s="103"/>
      <c r="J675" s="103"/>
      <c r="K675" s="103"/>
      <c r="L675" s="103"/>
      <c r="M675" s="21"/>
      <c r="N675" s="21"/>
      <c r="O675" s="21"/>
      <c r="P675" s="21"/>
      <c r="Q675" s="21"/>
      <c r="R675" s="21"/>
      <c r="S675" s="21"/>
      <c r="T675" s="21"/>
      <c r="U675" s="132"/>
    </row>
    <row r="676" spans="1:21" ht="12.75" customHeight="1">
      <c r="A676" s="133"/>
      <c r="B676" s="103"/>
      <c r="C676" s="103"/>
      <c r="D676" s="103"/>
      <c r="E676" s="103"/>
      <c r="F676" s="103"/>
      <c r="G676" s="103"/>
      <c r="H676" s="103"/>
      <c r="I676" s="103"/>
      <c r="J676" s="103"/>
      <c r="K676" s="103"/>
      <c r="L676" s="103"/>
      <c r="M676" s="21"/>
      <c r="N676" s="21"/>
      <c r="O676" s="21"/>
      <c r="P676" s="21"/>
      <c r="Q676" s="21"/>
      <c r="R676" s="21"/>
      <c r="S676" s="21"/>
      <c r="T676" s="21"/>
      <c r="U676" s="132"/>
    </row>
    <row r="677" spans="1:21" ht="23.25" customHeight="1">
      <c r="A677" s="134" t="s">
        <v>186</v>
      </c>
      <c r="B677" s="104"/>
      <c r="C677" s="104"/>
      <c r="D677" s="104"/>
      <c r="E677" s="104"/>
      <c r="F677" s="104"/>
      <c r="G677" s="104"/>
      <c r="H677" s="104"/>
      <c r="I677" s="104"/>
      <c r="J677" s="104"/>
      <c r="K677" s="104"/>
      <c r="L677" s="21"/>
      <c r="M677" s="21"/>
      <c r="N677" s="21"/>
      <c r="O677" s="21"/>
      <c r="P677" s="21"/>
      <c r="Q677" s="21"/>
      <c r="R677" s="21"/>
      <c r="S677" s="21"/>
      <c r="T677" s="21"/>
      <c r="U677" s="132"/>
    </row>
    <row r="678" spans="1:21">
      <c r="A678" s="258"/>
      <c r="B678" s="192"/>
      <c r="C678" s="190" t="s">
        <v>63</v>
      </c>
      <c r="D678" s="191"/>
      <c r="E678" s="192"/>
      <c r="F678" s="216" t="s">
        <v>138</v>
      </c>
      <c r="G678" s="216"/>
      <c r="H678" s="216"/>
      <c r="I678" s="216"/>
      <c r="J678" s="216"/>
      <c r="K678" s="216"/>
      <c r="L678" s="103"/>
      <c r="M678" s="21"/>
      <c r="N678" s="21"/>
      <c r="O678" s="21"/>
      <c r="P678" s="21"/>
      <c r="Q678" s="21"/>
      <c r="R678" s="21"/>
      <c r="S678" s="21"/>
      <c r="T678" s="21"/>
      <c r="U678" s="132"/>
    </row>
    <row r="679" spans="1:21">
      <c r="A679" s="262" t="s">
        <v>637</v>
      </c>
      <c r="B679" s="263"/>
      <c r="C679" s="243"/>
      <c r="D679" s="244"/>
      <c r="E679" s="253"/>
      <c r="F679" s="243"/>
      <c r="G679" s="253"/>
      <c r="H679" s="243"/>
      <c r="I679" s="253"/>
      <c r="J679" s="243"/>
      <c r="K679" s="253"/>
      <c r="L679" s="67"/>
      <c r="M679" s="21"/>
      <c r="N679" s="21"/>
      <c r="O679" s="21"/>
      <c r="P679" s="21"/>
      <c r="Q679" s="21"/>
      <c r="R679" s="21"/>
      <c r="S679" s="21"/>
      <c r="T679" s="21"/>
      <c r="U679" s="132"/>
    </row>
    <row r="680" spans="1:21">
      <c r="A680" s="264" t="s">
        <v>638</v>
      </c>
      <c r="B680" s="204"/>
      <c r="C680" s="243"/>
      <c r="D680" s="244"/>
      <c r="E680" s="253"/>
      <c r="F680" s="243"/>
      <c r="G680" s="253"/>
      <c r="H680" s="243"/>
      <c r="I680" s="253"/>
      <c r="J680" s="243"/>
      <c r="K680" s="253"/>
      <c r="L680" s="103"/>
      <c r="M680" s="21"/>
      <c r="N680" s="21"/>
      <c r="O680" s="21"/>
      <c r="P680" s="21"/>
      <c r="Q680" s="21"/>
      <c r="R680" s="21"/>
      <c r="S680" s="21"/>
      <c r="T680" s="21"/>
      <c r="U680" s="132"/>
    </row>
    <row r="681" spans="1:21">
      <c r="A681" s="277" t="s">
        <v>48</v>
      </c>
      <c r="B681" s="278"/>
      <c r="C681" s="181"/>
      <c r="D681" s="181"/>
      <c r="E681" s="105" t="s">
        <v>133</v>
      </c>
      <c r="F681" s="67"/>
      <c r="G681" s="67"/>
      <c r="H681" s="67"/>
      <c r="I681" s="67"/>
      <c r="J681" s="67"/>
      <c r="K681" s="103"/>
      <c r="L681" s="103"/>
      <c r="M681" s="21"/>
      <c r="N681" s="21"/>
      <c r="O681" s="21"/>
      <c r="P681" s="21"/>
      <c r="Q681" s="21"/>
      <c r="R681" s="21"/>
      <c r="S681" s="21"/>
      <c r="T681" s="21"/>
      <c r="U681" s="132"/>
    </row>
    <row r="682" spans="1:21">
      <c r="A682" s="133"/>
      <c r="B682" s="103"/>
      <c r="C682" s="103"/>
      <c r="D682" s="103"/>
      <c r="E682" s="103"/>
      <c r="F682" s="67"/>
      <c r="G682" s="67"/>
      <c r="H682" s="67"/>
      <c r="I682" s="67"/>
      <c r="J682" s="67"/>
      <c r="K682" s="103"/>
      <c r="L682" s="103"/>
      <c r="M682" s="21"/>
      <c r="N682" s="21"/>
      <c r="O682" s="21"/>
      <c r="P682" s="21"/>
      <c r="Q682" s="21"/>
      <c r="R682" s="21"/>
      <c r="S682" s="21"/>
      <c r="T682" s="21"/>
      <c r="U682" s="132"/>
    </row>
    <row r="683" spans="1:21" ht="23.25" customHeight="1">
      <c r="A683" s="134" t="s">
        <v>187</v>
      </c>
      <c r="B683" s="104"/>
      <c r="C683" s="104"/>
      <c r="D683" s="104"/>
      <c r="E683" s="104"/>
      <c r="F683" s="104"/>
      <c r="G683" s="104"/>
      <c r="H683" s="104"/>
      <c r="I683" s="104"/>
      <c r="J683" s="104"/>
      <c r="K683" s="104"/>
      <c r="L683" s="21"/>
      <c r="M683" s="21"/>
      <c r="N683" s="21"/>
      <c r="O683" s="21"/>
      <c r="P683" s="21"/>
      <c r="Q683" s="21"/>
      <c r="R683" s="21"/>
      <c r="S683" s="21"/>
      <c r="T683" s="21"/>
      <c r="U683" s="132"/>
    </row>
    <row r="684" spans="1:21" ht="34.5" customHeight="1">
      <c r="A684" s="254" t="s">
        <v>743</v>
      </c>
      <c r="B684" s="255"/>
      <c r="C684" s="255"/>
      <c r="D684" s="255"/>
      <c r="E684" s="255"/>
      <c r="F684" s="255"/>
      <c r="G684" s="255"/>
      <c r="H684" s="255"/>
      <c r="I684" s="255"/>
      <c r="J684" s="255"/>
      <c r="K684" s="255"/>
      <c r="L684" s="255"/>
      <c r="M684" s="255"/>
      <c r="N684" s="255"/>
      <c r="O684" s="255"/>
      <c r="P684" s="255"/>
      <c r="Q684" s="255"/>
      <c r="R684" s="255"/>
      <c r="S684" s="255"/>
      <c r="T684" s="255"/>
      <c r="U684" s="132"/>
    </row>
    <row r="685" spans="1:21" ht="102.45" customHeight="1">
      <c r="A685" s="254"/>
      <c r="B685" s="255"/>
      <c r="C685" s="255"/>
      <c r="D685" s="255"/>
      <c r="E685" s="255"/>
      <c r="F685" s="255"/>
      <c r="G685" s="255"/>
      <c r="H685" s="255"/>
      <c r="I685" s="255"/>
      <c r="J685" s="255"/>
      <c r="K685" s="255"/>
      <c r="L685" s="255"/>
      <c r="M685" s="255"/>
      <c r="N685" s="255"/>
      <c r="O685" s="255"/>
      <c r="P685" s="255"/>
      <c r="Q685" s="255"/>
      <c r="R685" s="255"/>
      <c r="S685" s="255"/>
      <c r="T685" s="255"/>
      <c r="U685" s="132"/>
    </row>
    <row r="686" spans="1:21">
      <c r="A686" s="258" t="s">
        <v>179</v>
      </c>
      <c r="B686" s="191"/>
      <c r="C686" s="191"/>
      <c r="D686" s="256"/>
      <c r="E686" s="257"/>
      <c r="F686" s="259" t="s">
        <v>180</v>
      </c>
      <c r="G686" s="260"/>
      <c r="H686" s="260"/>
      <c r="I686" s="256"/>
      <c r="J686" s="257"/>
      <c r="K686" s="21"/>
      <c r="L686" s="21"/>
      <c r="M686" s="261" t="s">
        <v>395</v>
      </c>
      <c r="N686" s="261"/>
      <c r="O686" s="261"/>
      <c r="P686" s="261"/>
      <c r="Q686" s="261"/>
      <c r="R686" s="261"/>
      <c r="S686" s="261"/>
      <c r="T686" s="261"/>
      <c r="U686" s="132"/>
    </row>
    <row r="687" spans="1:21" ht="18.600000000000001" thickBot="1">
      <c r="A687" s="267" t="s">
        <v>393</v>
      </c>
      <c r="B687" s="216"/>
      <c r="C687" s="221" t="s">
        <v>135</v>
      </c>
      <c r="D687" s="222"/>
      <c r="E687" s="223"/>
      <c r="F687" s="274" t="s">
        <v>394</v>
      </c>
      <c r="G687" s="216"/>
      <c r="H687" s="216"/>
      <c r="I687" s="216"/>
      <c r="J687" s="216"/>
      <c r="K687" s="216"/>
      <c r="L687" s="21"/>
      <c r="M687" s="106" t="s">
        <v>24</v>
      </c>
      <c r="N687" s="190" t="s">
        <v>359</v>
      </c>
      <c r="O687" s="191"/>
      <c r="P687" s="191"/>
      <c r="Q687" s="106" t="s">
        <v>24</v>
      </c>
      <c r="R687" s="190" t="s">
        <v>359</v>
      </c>
      <c r="S687" s="191"/>
      <c r="T687" s="192"/>
      <c r="U687" s="132"/>
    </row>
    <row r="688" spans="1:21" ht="18.75" customHeight="1" thickTop="1">
      <c r="A688" s="267"/>
      <c r="B688" s="216"/>
      <c r="C688" s="26" t="s">
        <v>134</v>
      </c>
      <c r="D688" s="26" t="s">
        <v>50</v>
      </c>
      <c r="E688" s="39" t="s">
        <v>51</v>
      </c>
      <c r="F688" s="107" t="s">
        <v>52</v>
      </c>
      <c r="G688" s="70" t="s">
        <v>53</v>
      </c>
      <c r="H688" s="46" t="s">
        <v>54</v>
      </c>
      <c r="I688" s="46" t="s">
        <v>55</v>
      </c>
      <c r="J688" s="46" t="s">
        <v>56</v>
      </c>
      <c r="K688" s="46" t="s">
        <v>57</v>
      </c>
      <c r="L688" s="21"/>
      <c r="M688" s="102">
        <v>1</v>
      </c>
      <c r="N688" s="245" t="s">
        <v>386</v>
      </c>
      <c r="O688" s="246"/>
      <c r="P688" s="246"/>
      <c r="Q688" s="102">
        <v>17</v>
      </c>
      <c r="R688" s="248" t="s">
        <v>241</v>
      </c>
      <c r="S688" s="249"/>
      <c r="T688" s="250"/>
      <c r="U688" s="132"/>
    </row>
    <row r="689" spans="1:21" ht="24.75" customHeight="1">
      <c r="A689" s="265" t="s">
        <v>124</v>
      </c>
      <c r="B689" s="266"/>
      <c r="C689" s="158"/>
      <c r="D689" s="158"/>
      <c r="E689" s="108">
        <f t="shared" ref="E689:E701" si="18">D689-C689</f>
        <v>0</v>
      </c>
      <c r="F689" s="160"/>
      <c r="G689" s="161"/>
      <c r="H689" s="159"/>
      <c r="I689" s="159"/>
      <c r="J689" s="159"/>
      <c r="K689" s="159"/>
      <c r="L689" s="21"/>
      <c r="M689" s="102">
        <v>2</v>
      </c>
      <c r="N689" s="245" t="s">
        <v>360</v>
      </c>
      <c r="O689" s="246"/>
      <c r="P689" s="246"/>
      <c r="Q689" s="109">
        <v>18</v>
      </c>
      <c r="R689" s="248" t="s">
        <v>385</v>
      </c>
      <c r="S689" s="249"/>
      <c r="T689" s="250"/>
      <c r="U689" s="132"/>
    </row>
    <row r="690" spans="1:21" ht="24.75" customHeight="1">
      <c r="A690" s="265" t="s">
        <v>125</v>
      </c>
      <c r="B690" s="266"/>
      <c r="C690" s="158"/>
      <c r="D690" s="158"/>
      <c r="E690" s="108">
        <f t="shared" si="18"/>
        <v>0</v>
      </c>
      <c r="F690" s="160"/>
      <c r="G690" s="161"/>
      <c r="H690" s="159"/>
      <c r="I690" s="159"/>
      <c r="J690" s="159"/>
      <c r="K690" s="159"/>
      <c r="L690" s="21"/>
      <c r="M690" s="102">
        <v>3</v>
      </c>
      <c r="N690" s="245" t="s">
        <v>387</v>
      </c>
      <c r="O690" s="246"/>
      <c r="P690" s="246"/>
      <c r="Q690" s="102">
        <v>19</v>
      </c>
      <c r="R690" s="248" t="s">
        <v>384</v>
      </c>
      <c r="S690" s="249"/>
      <c r="T690" s="250"/>
      <c r="U690" s="132"/>
    </row>
    <row r="691" spans="1:21" ht="27" customHeight="1">
      <c r="A691" s="265" t="s">
        <v>126</v>
      </c>
      <c r="B691" s="266"/>
      <c r="C691" s="158"/>
      <c r="D691" s="158"/>
      <c r="E691" s="108">
        <f t="shared" si="18"/>
        <v>0</v>
      </c>
      <c r="F691" s="160"/>
      <c r="G691" s="161"/>
      <c r="H691" s="159"/>
      <c r="I691" s="159"/>
      <c r="J691" s="159"/>
      <c r="K691" s="159"/>
      <c r="L691" s="21"/>
      <c r="M691" s="102">
        <v>4</v>
      </c>
      <c r="N691" s="245" t="s">
        <v>362</v>
      </c>
      <c r="O691" s="246"/>
      <c r="P691" s="246"/>
      <c r="Q691" s="102">
        <v>20</v>
      </c>
      <c r="R691" s="248" t="s">
        <v>383</v>
      </c>
      <c r="S691" s="249"/>
      <c r="T691" s="250"/>
      <c r="U691" s="132"/>
    </row>
    <row r="692" spans="1:21" ht="24.75" customHeight="1">
      <c r="A692" s="265" t="s">
        <v>127</v>
      </c>
      <c r="B692" s="266"/>
      <c r="C692" s="158"/>
      <c r="D692" s="158"/>
      <c r="E692" s="108">
        <f t="shared" si="18"/>
        <v>0</v>
      </c>
      <c r="F692" s="160"/>
      <c r="G692" s="161"/>
      <c r="H692" s="159"/>
      <c r="I692" s="159"/>
      <c r="J692" s="159"/>
      <c r="K692" s="159"/>
      <c r="L692" s="21"/>
      <c r="M692" s="102">
        <v>5</v>
      </c>
      <c r="N692" s="245" t="s">
        <v>363</v>
      </c>
      <c r="O692" s="246"/>
      <c r="P692" s="246"/>
      <c r="Q692" s="109">
        <v>21</v>
      </c>
      <c r="R692" s="248" t="s">
        <v>380</v>
      </c>
      <c r="S692" s="249"/>
      <c r="T692" s="250"/>
      <c r="U692" s="132"/>
    </row>
    <row r="693" spans="1:21" ht="24.75" customHeight="1">
      <c r="A693" s="270" t="s">
        <v>658</v>
      </c>
      <c r="B693" s="271"/>
      <c r="C693" s="158"/>
      <c r="D693" s="158"/>
      <c r="E693" s="108">
        <f t="shared" si="18"/>
        <v>0</v>
      </c>
      <c r="F693" s="160"/>
      <c r="G693" s="161"/>
      <c r="H693" s="159"/>
      <c r="I693" s="159"/>
      <c r="J693" s="159"/>
      <c r="K693" s="159"/>
      <c r="L693" s="21"/>
      <c r="M693" s="102">
        <v>6</v>
      </c>
      <c r="N693" s="245" t="s">
        <v>364</v>
      </c>
      <c r="O693" s="246"/>
      <c r="P693" s="246"/>
      <c r="Q693" s="102">
        <v>22</v>
      </c>
      <c r="R693" s="248" t="s">
        <v>379</v>
      </c>
      <c r="S693" s="249"/>
      <c r="T693" s="250"/>
      <c r="U693" s="132"/>
    </row>
    <row r="694" spans="1:21" ht="24.75" customHeight="1">
      <c r="A694" s="270" t="s">
        <v>659</v>
      </c>
      <c r="B694" s="271"/>
      <c r="C694" s="158"/>
      <c r="D694" s="158"/>
      <c r="E694" s="108">
        <f t="shared" si="18"/>
        <v>0</v>
      </c>
      <c r="F694" s="160"/>
      <c r="G694" s="161"/>
      <c r="H694" s="159"/>
      <c r="I694" s="159"/>
      <c r="J694" s="159"/>
      <c r="K694" s="159"/>
      <c r="L694" s="21"/>
      <c r="M694" s="102">
        <v>7</v>
      </c>
      <c r="N694" s="245" t="s">
        <v>365</v>
      </c>
      <c r="O694" s="246"/>
      <c r="P694" s="246"/>
      <c r="Q694" s="102">
        <v>23</v>
      </c>
      <c r="R694" s="248" t="s">
        <v>378</v>
      </c>
      <c r="S694" s="249"/>
      <c r="T694" s="250"/>
      <c r="U694" s="132"/>
    </row>
    <row r="695" spans="1:21" ht="29.4" customHeight="1">
      <c r="A695" s="272" t="s">
        <v>128</v>
      </c>
      <c r="B695" s="273"/>
      <c r="C695" s="158"/>
      <c r="D695" s="158"/>
      <c r="E695" s="108">
        <f t="shared" si="18"/>
        <v>0</v>
      </c>
      <c r="F695" s="160"/>
      <c r="G695" s="161"/>
      <c r="H695" s="159"/>
      <c r="I695" s="159"/>
      <c r="J695" s="159"/>
      <c r="K695" s="159"/>
      <c r="L695" s="21"/>
      <c r="M695" s="102">
        <v>8</v>
      </c>
      <c r="N695" s="245" t="s">
        <v>366</v>
      </c>
      <c r="O695" s="246"/>
      <c r="P695" s="246"/>
      <c r="Q695" s="109">
        <v>24</v>
      </c>
      <c r="R695" s="248" t="s">
        <v>377</v>
      </c>
      <c r="S695" s="249"/>
      <c r="T695" s="250"/>
      <c r="U695" s="132"/>
    </row>
    <row r="696" spans="1:21" ht="32.4" customHeight="1">
      <c r="A696" s="268" t="s">
        <v>734</v>
      </c>
      <c r="B696" s="269"/>
      <c r="C696" s="158"/>
      <c r="D696" s="158"/>
      <c r="E696" s="108">
        <f t="shared" si="18"/>
        <v>0</v>
      </c>
      <c r="F696" s="160"/>
      <c r="G696" s="161"/>
      <c r="H696" s="159"/>
      <c r="I696" s="159"/>
      <c r="J696" s="159"/>
      <c r="K696" s="159"/>
      <c r="L696" s="21"/>
      <c r="M696" s="102">
        <v>9</v>
      </c>
      <c r="N696" s="245" t="s">
        <v>367</v>
      </c>
      <c r="O696" s="246"/>
      <c r="P696" s="246"/>
      <c r="Q696" s="102">
        <v>25</v>
      </c>
      <c r="R696" s="248" t="s">
        <v>376</v>
      </c>
      <c r="S696" s="249"/>
      <c r="T696" s="250"/>
      <c r="U696" s="132"/>
    </row>
    <row r="697" spans="1:21" ht="24.75" customHeight="1">
      <c r="A697" s="265" t="s">
        <v>129</v>
      </c>
      <c r="B697" s="266"/>
      <c r="C697" s="158"/>
      <c r="D697" s="158"/>
      <c r="E697" s="108">
        <f t="shared" si="18"/>
        <v>0</v>
      </c>
      <c r="F697" s="160"/>
      <c r="G697" s="161"/>
      <c r="H697" s="159"/>
      <c r="I697" s="159"/>
      <c r="J697" s="159"/>
      <c r="K697" s="159"/>
      <c r="L697" s="21"/>
      <c r="M697" s="102">
        <v>10</v>
      </c>
      <c r="N697" s="245" t="s">
        <v>368</v>
      </c>
      <c r="O697" s="246"/>
      <c r="P697" s="246"/>
      <c r="Q697" s="102">
        <v>26</v>
      </c>
      <c r="R697" s="248" t="s">
        <v>375</v>
      </c>
      <c r="S697" s="249"/>
      <c r="T697" s="250"/>
      <c r="U697" s="132"/>
    </row>
    <row r="698" spans="1:21" ht="24.75" customHeight="1">
      <c r="A698" s="270" t="s">
        <v>660</v>
      </c>
      <c r="B698" s="271"/>
      <c r="C698" s="158"/>
      <c r="D698" s="158"/>
      <c r="E698" s="108">
        <f t="shared" si="18"/>
        <v>0</v>
      </c>
      <c r="F698" s="160"/>
      <c r="G698" s="161"/>
      <c r="H698" s="159"/>
      <c r="I698" s="159"/>
      <c r="J698" s="159"/>
      <c r="K698" s="159"/>
      <c r="L698" s="21"/>
      <c r="M698" s="102">
        <v>11</v>
      </c>
      <c r="N698" s="245" t="s">
        <v>245</v>
      </c>
      <c r="O698" s="246"/>
      <c r="P698" s="246"/>
      <c r="Q698" s="109">
        <v>27</v>
      </c>
      <c r="R698" s="248" t="s">
        <v>374</v>
      </c>
      <c r="S698" s="249"/>
      <c r="T698" s="250"/>
      <c r="U698" s="132"/>
    </row>
    <row r="699" spans="1:21" ht="24.75" customHeight="1">
      <c r="A699" s="265" t="s">
        <v>130</v>
      </c>
      <c r="B699" s="266"/>
      <c r="C699" s="158"/>
      <c r="D699" s="158"/>
      <c r="E699" s="108">
        <f t="shared" si="18"/>
        <v>0</v>
      </c>
      <c r="F699" s="160"/>
      <c r="G699" s="161"/>
      <c r="H699" s="159"/>
      <c r="I699" s="159"/>
      <c r="J699" s="159"/>
      <c r="K699" s="159"/>
      <c r="L699" s="21"/>
      <c r="M699" s="102">
        <v>12</v>
      </c>
      <c r="N699" s="245" t="s">
        <v>369</v>
      </c>
      <c r="O699" s="246"/>
      <c r="P699" s="246"/>
      <c r="Q699" s="102">
        <v>28</v>
      </c>
      <c r="R699" s="248" t="s">
        <v>373</v>
      </c>
      <c r="S699" s="249"/>
      <c r="T699" s="250"/>
      <c r="U699" s="132"/>
    </row>
    <row r="700" spans="1:21" ht="24.75" customHeight="1">
      <c r="A700" s="265" t="s">
        <v>131</v>
      </c>
      <c r="B700" s="266"/>
      <c r="C700" s="158"/>
      <c r="D700" s="158"/>
      <c r="E700" s="108">
        <f t="shared" si="18"/>
        <v>0</v>
      </c>
      <c r="F700" s="160"/>
      <c r="G700" s="161"/>
      <c r="H700" s="159"/>
      <c r="I700" s="159"/>
      <c r="J700" s="159"/>
      <c r="K700" s="159"/>
      <c r="L700" s="21"/>
      <c r="M700" s="102">
        <v>13</v>
      </c>
      <c r="N700" s="245" t="s">
        <v>388</v>
      </c>
      <c r="O700" s="246"/>
      <c r="P700" s="246"/>
      <c r="Q700" s="102">
        <v>29</v>
      </c>
      <c r="R700" s="248" t="s">
        <v>372</v>
      </c>
      <c r="S700" s="249"/>
      <c r="T700" s="250"/>
      <c r="U700" s="132"/>
    </row>
    <row r="701" spans="1:21" ht="24.75" customHeight="1">
      <c r="A701" s="265" t="s">
        <v>132</v>
      </c>
      <c r="B701" s="266"/>
      <c r="C701" s="158"/>
      <c r="D701" s="158"/>
      <c r="E701" s="108">
        <f t="shared" si="18"/>
        <v>0</v>
      </c>
      <c r="F701" s="160"/>
      <c r="G701" s="161"/>
      <c r="H701" s="159"/>
      <c r="I701" s="159"/>
      <c r="J701" s="159"/>
      <c r="K701" s="159"/>
      <c r="L701" s="21"/>
      <c r="M701" s="102">
        <v>14</v>
      </c>
      <c r="N701" s="245" t="s">
        <v>389</v>
      </c>
      <c r="O701" s="246"/>
      <c r="P701" s="246"/>
      <c r="Q701" s="109">
        <v>30</v>
      </c>
      <c r="R701" s="248" t="s">
        <v>371</v>
      </c>
      <c r="S701" s="249"/>
      <c r="T701" s="250"/>
      <c r="U701" s="132"/>
    </row>
    <row r="702" spans="1:21" ht="24.75" customHeight="1">
      <c r="A702" s="251" t="s">
        <v>731</v>
      </c>
      <c r="B702" s="252"/>
      <c r="C702" s="154" t="str">
        <f>IF(COUNTBLANK(C689:C701),"空欄あり",COUNT(C689:C701)-COUNTIF(C689:C701,0))</f>
        <v>空欄あり</v>
      </c>
      <c r="D702" s="154" t="str">
        <f>IF(COUNTBLANK(D689:D701),"空欄あり",COUNT(D689:D701)-COUNTIF(D689:D701,0))</f>
        <v>空欄あり</v>
      </c>
      <c r="E702" s="157"/>
      <c r="F702" s="21"/>
      <c r="G702" s="21"/>
      <c r="H702" s="21"/>
      <c r="I702" s="21"/>
      <c r="J702" s="21"/>
      <c r="K702" s="21"/>
      <c r="L702" s="21"/>
      <c r="M702" s="102">
        <v>15</v>
      </c>
      <c r="N702" s="245" t="s">
        <v>390</v>
      </c>
      <c r="O702" s="246"/>
      <c r="P702" s="247"/>
      <c r="Q702" s="102">
        <v>31</v>
      </c>
      <c r="R702" s="248" t="s">
        <v>370</v>
      </c>
      <c r="S702" s="249"/>
      <c r="T702" s="250"/>
      <c r="U702" s="132"/>
    </row>
    <row r="703" spans="1:21" ht="24.75" customHeight="1">
      <c r="A703" s="251" t="s">
        <v>732</v>
      </c>
      <c r="B703" s="252"/>
      <c r="C703" s="154" t="str">
        <f>IF(C702="空欄あり","-",IF(D686="","-",IF(I686="","-",IF(G703=0,"-",IF(C702=10,SUM(C689:C701)*1.3,IF(C702=11,SUM(C689:C701)*1.182,IF(C702=12,SUM(C689:C701)*1.084,IF(C702=13,SUM(C689:C701)*1,"-"))))))))</f>
        <v>-</v>
      </c>
      <c r="D703" s="154" t="str">
        <f>IF(D702="空欄あり","-",IF(D686="","-",IF(I686="","-",IF(G703=0,"-",IF(D702=10,SUM(D689:D701)*1.3,IF(D702=11,SUM(D689:D701)*1.182,IF(D702=12,SUM(D689:D701)*1.084,IF(D702=13,SUM(D689:D701)*1,"-"))))))))</f>
        <v>-</v>
      </c>
      <c r="E703" s="156" t="str">
        <f>IF(C703="-","-",IF(D703="-","-",D703-C703))</f>
        <v>-</v>
      </c>
      <c r="F703" s="21"/>
      <c r="G703" s="155">
        <f>IF(A696=選択肢!$A$13,1,IF(A696=選択肢!$A$14,1,0))</f>
        <v>0</v>
      </c>
      <c r="H703" s="21"/>
      <c r="I703" s="21"/>
      <c r="J703" s="21"/>
      <c r="K703" s="21"/>
      <c r="L703" s="21"/>
      <c r="M703" s="102">
        <v>16</v>
      </c>
      <c r="N703" s="245" t="s">
        <v>391</v>
      </c>
      <c r="O703" s="246"/>
      <c r="P703" s="247"/>
      <c r="Q703" s="21"/>
      <c r="R703" s="21"/>
      <c r="S703" s="21"/>
      <c r="T703" s="21"/>
      <c r="U703" s="132"/>
    </row>
    <row r="704" spans="1:21" ht="18.600000000000001" thickBot="1">
      <c r="A704" s="143"/>
      <c r="B704" s="142"/>
      <c r="C704" s="142"/>
      <c r="D704" s="142"/>
      <c r="E704" s="142"/>
      <c r="F704" s="135"/>
      <c r="G704" s="135"/>
      <c r="H704" s="135"/>
      <c r="I704" s="135"/>
      <c r="J704" s="135"/>
      <c r="K704" s="135"/>
      <c r="L704" s="135"/>
      <c r="M704" s="135"/>
      <c r="N704" s="135"/>
      <c r="O704" s="135"/>
      <c r="P704" s="135"/>
      <c r="Q704" s="135"/>
      <c r="R704" s="135"/>
      <c r="S704" s="135"/>
      <c r="T704" s="135"/>
      <c r="U704" s="136"/>
    </row>
    <row r="705" spans="1:21" ht="18.600000000000001" thickBot="1"/>
    <row r="706" spans="1:21">
      <c r="A706" s="137">
        <v>19</v>
      </c>
      <c r="B706" s="129"/>
      <c r="C706" s="129"/>
      <c r="D706" s="129"/>
      <c r="E706" s="129"/>
      <c r="F706" s="129"/>
      <c r="G706" s="129"/>
      <c r="H706" s="129"/>
      <c r="I706" s="129"/>
      <c r="J706" s="129"/>
      <c r="K706" s="129"/>
      <c r="L706" s="129"/>
      <c r="M706" s="129"/>
      <c r="N706" s="129"/>
      <c r="O706" s="129"/>
      <c r="P706" s="129"/>
      <c r="Q706" s="129"/>
      <c r="R706" s="129"/>
      <c r="S706" s="129"/>
      <c r="T706" s="129"/>
      <c r="U706" s="130"/>
    </row>
    <row r="707" spans="1:21" ht="23.25" customHeight="1">
      <c r="A707" s="131"/>
      <c r="B707" s="21"/>
      <c r="C707" s="21"/>
      <c r="D707" s="21"/>
      <c r="E707" s="21"/>
      <c r="F707" s="276" t="s">
        <v>139</v>
      </c>
      <c r="G707" s="276"/>
      <c r="H707" s="181"/>
      <c r="I707" s="181"/>
      <c r="J707" s="181"/>
      <c r="K707" s="181"/>
      <c r="L707" s="21"/>
      <c r="M707" s="21"/>
      <c r="N707" s="21"/>
      <c r="O707" s="21"/>
      <c r="P707" s="21"/>
      <c r="Q707" s="21"/>
      <c r="R707" s="21"/>
      <c r="S707" s="21"/>
      <c r="T707" s="21"/>
      <c r="U707" s="132"/>
    </row>
    <row r="708" spans="1:21">
      <c r="A708" s="131" t="s">
        <v>636</v>
      </c>
      <c r="B708" s="21"/>
      <c r="C708" s="21"/>
      <c r="D708" s="21"/>
      <c r="E708" s="21"/>
      <c r="F708" s="21"/>
      <c r="G708" s="21"/>
      <c r="H708" s="21"/>
      <c r="I708" s="21"/>
      <c r="J708" s="21"/>
      <c r="K708" s="21"/>
      <c r="L708" s="21"/>
      <c r="M708" s="21"/>
      <c r="N708" s="21"/>
      <c r="O708" s="21"/>
      <c r="P708" s="21"/>
      <c r="Q708" s="21"/>
      <c r="R708" s="21"/>
      <c r="S708" s="21"/>
      <c r="T708" s="21"/>
      <c r="U708" s="132"/>
    </row>
    <row r="709" spans="1:21">
      <c r="A709" s="258" t="s">
        <v>123</v>
      </c>
      <c r="B709" s="192"/>
      <c r="C709" s="208"/>
      <c r="D709" s="209"/>
      <c r="E709" s="210"/>
      <c r="F709" s="103"/>
      <c r="G709" s="103"/>
      <c r="H709" s="103"/>
      <c r="I709" s="103"/>
      <c r="J709" s="21"/>
      <c r="K709" s="21"/>
      <c r="L709" s="21"/>
      <c r="M709" s="21"/>
      <c r="N709" s="21"/>
      <c r="O709" s="21"/>
      <c r="P709" s="21"/>
      <c r="Q709" s="21"/>
      <c r="R709" s="21"/>
      <c r="S709" s="21"/>
      <c r="T709" s="21"/>
      <c r="U709" s="132"/>
    </row>
    <row r="710" spans="1:21">
      <c r="A710" s="258" t="s">
        <v>43</v>
      </c>
      <c r="B710" s="192"/>
      <c r="C710" s="208"/>
      <c r="D710" s="209"/>
      <c r="E710" s="210"/>
      <c r="F710" s="103"/>
      <c r="G710" s="103"/>
      <c r="H710" s="103"/>
      <c r="I710" s="103"/>
      <c r="J710" s="21"/>
      <c r="K710" s="21"/>
      <c r="L710" s="21"/>
      <c r="M710" s="21"/>
      <c r="N710" s="21"/>
      <c r="O710" s="21"/>
      <c r="P710" s="21"/>
      <c r="Q710" s="21"/>
      <c r="R710" s="21"/>
      <c r="S710" s="21"/>
      <c r="T710" s="21"/>
      <c r="U710" s="132"/>
    </row>
    <row r="711" spans="1:21">
      <c r="A711" s="258" t="s">
        <v>44</v>
      </c>
      <c r="B711" s="192"/>
      <c r="C711" s="208"/>
      <c r="D711" s="209"/>
      <c r="E711" s="210"/>
      <c r="F711" s="67"/>
      <c r="G711" s="67"/>
      <c r="H711" s="67"/>
      <c r="I711" s="67"/>
      <c r="J711" s="67"/>
      <c r="K711" s="67"/>
      <c r="L711" s="67"/>
      <c r="M711" s="21"/>
      <c r="N711" s="21"/>
      <c r="O711" s="21"/>
      <c r="P711" s="21"/>
      <c r="Q711" s="21"/>
      <c r="R711" s="21"/>
      <c r="S711" s="21"/>
      <c r="T711" s="21"/>
      <c r="U711" s="132"/>
    </row>
    <row r="712" spans="1:21">
      <c r="A712" s="258" t="s">
        <v>45</v>
      </c>
      <c r="B712" s="192"/>
      <c r="C712" s="243"/>
      <c r="D712" s="244"/>
      <c r="E712" s="244"/>
      <c r="F712" s="243"/>
      <c r="G712" s="244"/>
      <c r="H712" s="244"/>
      <c r="I712" s="211"/>
      <c r="J712" s="211"/>
      <c r="K712" s="211"/>
      <c r="L712" s="67"/>
      <c r="M712" s="21"/>
      <c r="N712" s="21"/>
      <c r="O712" s="21"/>
      <c r="P712" s="21"/>
      <c r="Q712" s="21"/>
      <c r="R712" s="21"/>
      <c r="S712" s="21"/>
      <c r="T712" s="21"/>
      <c r="U712" s="132"/>
    </row>
    <row r="713" spans="1:21">
      <c r="A713" s="275" t="s">
        <v>46</v>
      </c>
      <c r="B713" s="223"/>
      <c r="C713" s="243"/>
      <c r="D713" s="244"/>
      <c r="E713" s="253"/>
      <c r="F713" s="67"/>
      <c r="G713" s="67"/>
      <c r="H713" s="67"/>
      <c r="I713" s="67"/>
      <c r="J713" s="67"/>
      <c r="K713" s="67"/>
      <c r="L713" s="67"/>
      <c r="M713" s="21"/>
      <c r="N713" s="21"/>
      <c r="O713" s="21"/>
      <c r="P713" s="21"/>
      <c r="Q713" s="21"/>
      <c r="R713" s="21"/>
      <c r="S713" s="21"/>
      <c r="T713" s="21"/>
      <c r="U713" s="132"/>
    </row>
    <row r="714" spans="1:21">
      <c r="A714" s="258" t="s">
        <v>47</v>
      </c>
      <c r="B714" s="192"/>
      <c r="C714" s="208"/>
      <c r="D714" s="209"/>
      <c r="E714" s="210"/>
      <c r="F714" s="103"/>
      <c r="G714" s="103"/>
      <c r="H714" s="103"/>
      <c r="I714" s="103"/>
      <c r="J714" s="103"/>
      <c r="K714" s="103"/>
      <c r="L714" s="103"/>
      <c r="M714" s="21"/>
      <c r="N714" s="21"/>
      <c r="O714" s="21"/>
      <c r="P714" s="21"/>
      <c r="Q714" s="21"/>
      <c r="R714" s="21"/>
      <c r="S714" s="21"/>
      <c r="T714" s="21"/>
      <c r="U714" s="132"/>
    </row>
    <row r="715" spans="1:21" ht="12.75" customHeight="1">
      <c r="A715" s="133"/>
      <c r="B715" s="103"/>
      <c r="C715" s="103"/>
      <c r="D715" s="103"/>
      <c r="E715" s="103"/>
      <c r="F715" s="103"/>
      <c r="G715" s="103"/>
      <c r="H715" s="103"/>
      <c r="I715" s="103"/>
      <c r="J715" s="103"/>
      <c r="K715" s="103"/>
      <c r="L715" s="103"/>
      <c r="M715" s="21"/>
      <c r="N715" s="21"/>
      <c r="O715" s="21"/>
      <c r="P715" s="21"/>
      <c r="Q715" s="21"/>
      <c r="R715" s="21"/>
      <c r="S715" s="21"/>
      <c r="T715" s="21"/>
      <c r="U715" s="132"/>
    </row>
    <row r="716" spans="1:21" ht="23.25" customHeight="1">
      <c r="A716" s="134" t="s">
        <v>186</v>
      </c>
      <c r="B716" s="104"/>
      <c r="C716" s="104"/>
      <c r="D716" s="104"/>
      <c r="E716" s="104"/>
      <c r="F716" s="104"/>
      <c r="G716" s="104"/>
      <c r="H716" s="104"/>
      <c r="I716" s="104"/>
      <c r="J716" s="104"/>
      <c r="K716" s="104"/>
      <c r="L716" s="21"/>
      <c r="M716" s="21"/>
      <c r="N716" s="21"/>
      <c r="O716" s="21"/>
      <c r="P716" s="21"/>
      <c r="Q716" s="21"/>
      <c r="R716" s="21"/>
      <c r="S716" s="21"/>
      <c r="T716" s="21"/>
      <c r="U716" s="132"/>
    </row>
    <row r="717" spans="1:21">
      <c r="A717" s="258"/>
      <c r="B717" s="192"/>
      <c r="C717" s="190" t="s">
        <v>63</v>
      </c>
      <c r="D717" s="191"/>
      <c r="E717" s="192"/>
      <c r="F717" s="216" t="s">
        <v>138</v>
      </c>
      <c r="G717" s="216"/>
      <c r="H717" s="216"/>
      <c r="I717" s="216"/>
      <c r="J717" s="216"/>
      <c r="K717" s="216"/>
      <c r="L717" s="103"/>
      <c r="M717" s="21"/>
      <c r="N717" s="21"/>
      <c r="O717" s="21"/>
      <c r="P717" s="21"/>
      <c r="Q717" s="21"/>
      <c r="R717" s="21"/>
      <c r="S717" s="21"/>
      <c r="T717" s="21"/>
      <c r="U717" s="132"/>
    </row>
    <row r="718" spans="1:21">
      <c r="A718" s="262" t="s">
        <v>637</v>
      </c>
      <c r="B718" s="263"/>
      <c r="C718" s="243"/>
      <c r="D718" s="244"/>
      <c r="E718" s="253"/>
      <c r="F718" s="243"/>
      <c r="G718" s="253"/>
      <c r="H718" s="243"/>
      <c r="I718" s="253"/>
      <c r="J718" s="243"/>
      <c r="K718" s="253"/>
      <c r="L718" s="67"/>
      <c r="M718" s="21"/>
      <c r="N718" s="21"/>
      <c r="O718" s="21"/>
      <c r="P718" s="21"/>
      <c r="Q718" s="21"/>
      <c r="R718" s="21"/>
      <c r="S718" s="21"/>
      <c r="T718" s="21"/>
      <c r="U718" s="132"/>
    </row>
    <row r="719" spans="1:21">
      <c r="A719" s="264" t="s">
        <v>638</v>
      </c>
      <c r="B719" s="204"/>
      <c r="C719" s="243"/>
      <c r="D719" s="244"/>
      <c r="E719" s="253"/>
      <c r="F719" s="243"/>
      <c r="G719" s="253"/>
      <c r="H719" s="243"/>
      <c r="I719" s="253"/>
      <c r="J719" s="243"/>
      <c r="K719" s="253"/>
      <c r="L719" s="103"/>
      <c r="M719" s="21"/>
      <c r="N719" s="21"/>
      <c r="O719" s="21"/>
      <c r="P719" s="21"/>
      <c r="Q719" s="21"/>
      <c r="R719" s="21"/>
      <c r="S719" s="21"/>
      <c r="T719" s="21"/>
      <c r="U719" s="132"/>
    </row>
    <row r="720" spans="1:21">
      <c r="A720" s="277" t="s">
        <v>48</v>
      </c>
      <c r="B720" s="278"/>
      <c r="C720" s="181"/>
      <c r="D720" s="181"/>
      <c r="E720" s="105" t="s">
        <v>133</v>
      </c>
      <c r="F720" s="67"/>
      <c r="G720" s="67"/>
      <c r="H720" s="67"/>
      <c r="I720" s="67"/>
      <c r="J720" s="67"/>
      <c r="K720" s="103"/>
      <c r="L720" s="103"/>
      <c r="M720" s="21"/>
      <c r="N720" s="21"/>
      <c r="O720" s="21"/>
      <c r="P720" s="21"/>
      <c r="Q720" s="21"/>
      <c r="R720" s="21"/>
      <c r="S720" s="21"/>
      <c r="T720" s="21"/>
      <c r="U720" s="132"/>
    </row>
    <row r="721" spans="1:21">
      <c r="A721" s="133"/>
      <c r="B721" s="103"/>
      <c r="C721" s="103"/>
      <c r="D721" s="103"/>
      <c r="E721" s="103"/>
      <c r="F721" s="67"/>
      <c r="G721" s="67"/>
      <c r="H721" s="67"/>
      <c r="I721" s="67"/>
      <c r="J721" s="67"/>
      <c r="K721" s="103"/>
      <c r="L721" s="103"/>
      <c r="M721" s="21"/>
      <c r="N721" s="21"/>
      <c r="O721" s="21"/>
      <c r="P721" s="21"/>
      <c r="Q721" s="21"/>
      <c r="R721" s="21"/>
      <c r="S721" s="21"/>
      <c r="T721" s="21"/>
      <c r="U721" s="132"/>
    </row>
    <row r="722" spans="1:21" ht="23.25" customHeight="1">
      <c r="A722" s="134" t="s">
        <v>187</v>
      </c>
      <c r="B722" s="104"/>
      <c r="C722" s="104"/>
      <c r="D722" s="104"/>
      <c r="E722" s="104"/>
      <c r="F722" s="104"/>
      <c r="G722" s="104"/>
      <c r="H722" s="104"/>
      <c r="I722" s="104"/>
      <c r="J722" s="104"/>
      <c r="K722" s="104"/>
      <c r="L722" s="21"/>
      <c r="M722" s="21"/>
      <c r="N722" s="21"/>
      <c r="O722" s="21"/>
      <c r="P722" s="21"/>
      <c r="Q722" s="21"/>
      <c r="R722" s="21"/>
      <c r="S722" s="21"/>
      <c r="T722" s="21"/>
      <c r="U722" s="132"/>
    </row>
    <row r="723" spans="1:21" ht="34.5" customHeight="1">
      <c r="A723" s="254" t="s">
        <v>743</v>
      </c>
      <c r="B723" s="255"/>
      <c r="C723" s="255"/>
      <c r="D723" s="255"/>
      <c r="E723" s="255"/>
      <c r="F723" s="255"/>
      <c r="G723" s="255"/>
      <c r="H723" s="255"/>
      <c r="I723" s="255"/>
      <c r="J723" s="255"/>
      <c r="K723" s="255"/>
      <c r="L723" s="255"/>
      <c r="M723" s="255"/>
      <c r="N723" s="255"/>
      <c r="O723" s="255"/>
      <c r="P723" s="255"/>
      <c r="Q723" s="255"/>
      <c r="R723" s="255"/>
      <c r="S723" s="255"/>
      <c r="T723" s="255"/>
      <c r="U723" s="132"/>
    </row>
    <row r="724" spans="1:21" ht="102.45" customHeight="1">
      <c r="A724" s="254"/>
      <c r="B724" s="255"/>
      <c r="C724" s="255"/>
      <c r="D724" s="255"/>
      <c r="E724" s="255"/>
      <c r="F724" s="255"/>
      <c r="G724" s="255"/>
      <c r="H724" s="255"/>
      <c r="I724" s="255"/>
      <c r="J724" s="255"/>
      <c r="K724" s="255"/>
      <c r="L724" s="255"/>
      <c r="M724" s="255"/>
      <c r="N724" s="255"/>
      <c r="O724" s="255"/>
      <c r="P724" s="255"/>
      <c r="Q724" s="255"/>
      <c r="R724" s="255"/>
      <c r="S724" s="255"/>
      <c r="T724" s="255"/>
      <c r="U724" s="132"/>
    </row>
    <row r="725" spans="1:21">
      <c r="A725" s="258" t="s">
        <v>179</v>
      </c>
      <c r="B725" s="191"/>
      <c r="C725" s="191"/>
      <c r="D725" s="256"/>
      <c r="E725" s="257"/>
      <c r="F725" s="259" t="s">
        <v>180</v>
      </c>
      <c r="G725" s="260"/>
      <c r="H725" s="260"/>
      <c r="I725" s="256"/>
      <c r="J725" s="257"/>
      <c r="K725" s="21"/>
      <c r="L725" s="21"/>
      <c r="M725" s="261" t="s">
        <v>395</v>
      </c>
      <c r="N725" s="261"/>
      <c r="O725" s="261"/>
      <c r="P725" s="261"/>
      <c r="Q725" s="261"/>
      <c r="R725" s="261"/>
      <c r="S725" s="261"/>
      <c r="T725" s="261"/>
      <c r="U725" s="132"/>
    </row>
    <row r="726" spans="1:21" ht="18.600000000000001" thickBot="1">
      <c r="A726" s="267" t="s">
        <v>393</v>
      </c>
      <c r="B726" s="216"/>
      <c r="C726" s="221" t="s">
        <v>135</v>
      </c>
      <c r="D726" s="222"/>
      <c r="E726" s="223"/>
      <c r="F726" s="274" t="s">
        <v>394</v>
      </c>
      <c r="G726" s="216"/>
      <c r="H726" s="216"/>
      <c r="I726" s="216"/>
      <c r="J726" s="216"/>
      <c r="K726" s="216"/>
      <c r="L726" s="21"/>
      <c r="M726" s="106" t="s">
        <v>24</v>
      </c>
      <c r="N726" s="190" t="s">
        <v>359</v>
      </c>
      <c r="O726" s="191"/>
      <c r="P726" s="191"/>
      <c r="Q726" s="106" t="s">
        <v>24</v>
      </c>
      <c r="R726" s="190" t="s">
        <v>359</v>
      </c>
      <c r="S726" s="191"/>
      <c r="T726" s="192"/>
      <c r="U726" s="132"/>
    </row>
    <row r="727" spans="1:21" ht="18.75" customHeight="1" thickTop="1">
      <c r="A727" s="267"/>
      <c r="B727" s="216"/>
      <c r="C727" s="26" t="s">
        <v>134</v>
      </c>
      <c r="D727" s="26" t="s">
        <v>50</v>
      </c>
      <c r="E727" s="39" t="s">
        <v>51</v>
      </c>
      <c r="F727" s="107" t="s">
        <v>52</v>
      </c>
      <c r="G727" s="70" t="s">
        <v>53</v>
      </c>
      <c r="H727" s="46" t="s">
        <v>54</v>
      </c>
      <c r="I727" s="46" t="s">
        <v>55</v>
      </c>
      <c r="J727" s="46" t="s">
        <v>56</v>
      </c>
      <c r="K727" s="46" t="s">
        <v>57</v>
      </c>
      <c r="L727" s="21"/>
      <c r="M727" s="102">
        <v>1</v>
      </c>
      <c r="N727" s="245" t="s">
        <v>386</v>
      </c>
      <c r="O727" s="246"/>
      <c r="P727" s="246"/>
      <c r="Q727" s="102">
        <v>17</v>
      </c>
      <c r="R727" s="248" t="s">
        <v>241</v>
      </c>
      <c r="S727" s="249"/>
      <c r="T727" s="250"/>
      <c r="U727" s="132"/>
    </row>
    <row r="728" spans="1:21" ht="24.75" customHeight="1">
      <c r="A728" s="265" t="s">
        <v>124</v>
      </c>
      <c r="B728" s="266"/>
      <c r="C728" s="158"/>
      <c r="D728" s="158"/>
      <c r="E728" s="108">
        <f t="shared" ref="E728:E740" si="19">D728-C728</f>
        <v>0</v>
      </c>
      <c r="F728" s="160"/>
      <c r="G728" s="161"/>
      <c r="H728" s="159"/>
      <c r="I728" s="159"/>
      <c r="J728" s="159"/>
      <c r="K728" s="159"/>
      <c r="L728" s="21"/>
      <c r="M728" s="102">
        <v>2</v>
      </c>
      <c r="N728" s="245" t="s">
        <v>360</v>
      </c>
      <c r="O728" s="246"/>
      <c r="P728" s="246"/>
      <c r="Q728" s="109">
        <v>18</v>
      </c>
      <c r="R728" s="248" t="s">
        <v>385</v>
      </c>
      <c r="S728" s="249"/>
      <c r="T728" s="250"/>
      <c r="U728" s="132"/>
    </row>
    <row r="729" spans="1:21" ht="24.75" customHeight="1">
      <c r="A729" s="265" t="s">
        <v>125</v>
      </c>
      <c r="B729" s="266"/>
      <c r="C729" s="158"/>
      <c r="D729" s="158"/>
      <c r="E729" s="108">
        <f t="shared" si="19"/>
        <v>0</v>
      </c>
      <c r="F729" s="160"/>
      <c r="G729" s="161"/>
      <c r="H729" s="159"/>
      <c r="I729" s="159"/>
      <c r="J729" s="159"/>
      <c r="K729" s="159"/>
      <c r="L729" s="21"/>
      <c r="M729" s="102">
        <v>3</v>
      </c>
      <c r="N729" s="245" t="s">
        <v>387</v>
      </c>
      <c r="O729" s="246"/>
      <c r="P729" s="246"/>
      <c r="Q729" s="102">
        <v>19</v>
      </c>
      <c r="R729" s="248" t="s">
        <v>384</v>
      </c>
      <c r="S729" s="249"/>
      <c r="T729" s="250"/>
      <c r="U729" s="132"/>
    </row>
    <row r="730" spans="1:21" ht="27" customHeight="1">
      <c r="A730" s="265" t="s">
        <v>126</v>
      </c>
      <c r="B730" s="266"/>
      <c r="C730" s="158"/>
      <c r="D730" s="158"/>
      <c r="E730" s="108">
        <f t="shared" si="19"/>
        <v>0</v>
      </c>
      <c r="F730" s="160"/>
      <c r="G730" s="161"/>
      <c r="H730" s="159"/>
      <c r="I730" s="159"/>
      <c r="J730" s="159"/>
      <c r="K730" s="159"/>
      <c r="L730" s="21"/>
      <c r="M730" s="102">
        <v>4</v>
      </c>
      <c r="N730" s="245" t="s">
        <v>362</v>
      </c>
      <c r="O730" s="246"/>
      <c r="P730" s="246"/>
      <c r="Q730" s="102">
        <v>20</v>
      </c>
      <c r="R730" s="248" t="s">
        <v>383</v>
      </c>
      <c r="S730" s="249"/>
      <c r="T730" s="250"/>
      <c r="U730" s="132"/>
    </row>
    <row r="731" spans="1:21" ht="24.75" customHeight="1">
      <c r="A731" s="265" t="s">
        <v>127</v>
      </c>
      <c r="B731" s="266"/>
      <c r="C731" s="158"/>
      <c r="D731" s="158"/>
      <c r="E731" s="108">
        <f t="shared" si="19"/>
        <v>0</v>
      </c>
      <c r="F731" s="160"/>
      <c r="G731" s="161"/>
      <c r="H731" s="159"/>
      <c r="I731" s="159"/>
      <c r="J731" s="159"/>
      <c r="K731" s="159"/>
      <c r="L731" s="21"/>
      <c r="M731" s="102">
        <v>5</v>
      </c>
      <c r="N731" s="245" t="s">
        <v>363</v>
      </c>
      <c r="O731" s="246"/>
      <c r="P731" s="246"/>
      <c r="Q731" s="109">
        <v>21</v>
      </c>
      <c r="R731" s="248" t="s">
        <v>380</v>
      </c>
      <c r="S731" s="249"/>
      <c r="T731" s="250"/>
      <c r="U731" s="132"/>
    </row>
    <row r="732" spans="1:21" ht="24.75" customHeight="1">
      <c r="A732" s="270" t="s">
        <v>658</v>
      </c>
      <c r="B732" s="271"/>
      <c r="C732" s="158"/>
      <c r="D732" s="158"/>
      <c r="E732" s="108">
        <f t="shared" si="19"/>
        <v>0</v>
      </c>
      <c r="F732" s="160"/>
      <c r="G732" s="161"/>
      <c r="H732" s="159"/>
      <c r="I732" s="159"/>
      <c r="J732" s="159"/>
      <c r="K732" s="159"/>
      <c r="L732" s="21"/>
      <c r="M732" s="102">
        <v>6</v>
      </c>
      <c r="N732" s="245" t="s">
        <v>364</v>
      </c>
      <c r="O732" s="246"/>
      <c r="P732" s="246"/>
      <c r="Q732" s="102">
        <v>22</v>
      </c>
      <c r="R732" s="248" t="s">
        <v>379</v>
      </c>
      <c r="S732" s="249"/>
      <c r="T732" s="250"/>
      <c r="U732" s="132"/>
    </row>
    <row r="733" spans="1:21" ht="24.75" customHeight="1">
      <c r="A733" s="270" t="s">
        <v>659</v>
      </c>
      <c r="B733" s="271"/>
      <c r="C733" s="158"/>
      <c r="D733" s="158"/>
      <c r="E733" s="108">
        <f t="shared" si="19"/>
        <v>0</v>
      </c>
      <c r="F733" s="160"/>
      <c r="G733" s="161"/>
      <c r="H733" s="159"/>
      <c r="I733" s="159"/>
      <c r="J733" s="159"/>
      <c r="K733" s="159"/>
      <c r="L733" s="21"/>
      <c r="M733" s="102">
        <v>7</v>
      </c>
      <c r="N733" s="245" t="s">
        <v>365</v>
      </c>
      <c r="O733" s="246"/>
      <c r="P733" s="246"/>
      <c r="Q733" s="102">
        <v>23</v>
      </c>
      <c r="R733" s="248" t="s">
        <v>378</v>
      </c>
      <c r="S733" s="249"/>
      <c r="T733" s="250"/>
      <c r="U733" s="132"/>
    </row>
    <row r="734" spans="1:21" ht="29.4" customHeight="1">
      <c r="A734" s="272" t="s">
        <v>128</v>
      </c>
      <c r="B734" s="273"/>
      <c r="C734" s="158"/>
      <c r="D734" s="158"/>
      <c r="E734" s="108">
        <f t="shared" si="19"/>
        <v>0</v>
      </c>
      <c r="F734" s="160"/>
      <c r="G734" s="161"/>
      <c r="H734" s="159"/>
      <c r="I734" s="159"/>
      <c r="J734" s="159"/>
      <c r="K734" s="159"/>
      <c r="L734" s="21"/>
      <c r="M734" s="102">
        <v>8</v>
      </c>
      <c r="N734" s="245" t="s">
        <v>366</v>
      </c>
      <c r="O734" s="246"/>
      <c r="P734" s="246"/>
      <c r="Q734" s="109">
        <v>24</v>
      </c>
      <c r="R734" s="248" t="s">
        <v>377</v>
      </c>
      <c r="S734" s="249"/>
      <c r="T734" s="250"/>
      <c r="U734" s="132"/>
    </row>
    <row r="735" spans="1:21" ht="32.4" customHeight="1">
      <c r="A735" s="268" t="s">
        <v>734</v>
      </c>
      <c r="B735" s="269"/>
      <c r="C735" s="158"/>
      <c r="D735" s="158"/>
      <c r="E735" s="108">
        <f t="shared" si="19"/>
        <v>0</v>
      </c>
      <c r="F735" s="160"/>
      <c r="G735" s="161"/>
      <c r="H735" s="159"/>
      <c r="I735" s="159"/>
      <c r="J735" s="159"/>
      <c r="K735" s="159"/>
      <c r="L735" s="21"/>
      <c r="M735" s="102">
        <v>9</v>
      </c>
      <c r="N735" s="245" t="s">
        <v>367</v>
      </c>
      <c r="O735" s="246"/>
      <c r="P735" s="246"/>
      <c r="Q735" s="102">
        <v>25</v>
      </c>
      <c r="R735" s="248" t="s">
        <v>376</v>
      </c>
      <c r="S735" s="249"/>
      <c r="T735" s="250"/>
      <c r="U735" s="132"/>
    </row>
    <row r="736" spans="1:21" ht="24.75" customHeight="1">
      <c r="A736" s="265" t="s">
        <v>129</v>
      </c>
      <c r="B736" s="266"/>
      <c r="C736" s="158"/>
      <c r="D736" s="158"/>
      <c r="E736" s="108">
        <f t="shared" si="19"/>
        <v>0</v>
      </c>
      <c r="F736" s="160"/>
      <c r="G736" s="161"/>
      <c r="H736" s="159"/>
      <c r="I736" s="159"/>
      <c r="J736" s="159"/>
      <c r="K736" s="159"/>
      <c r="L736" s="21"/>
      <c r="M736" s="102">
        <v>10</v>
      </c>
      <c r="N736" s="245" t="s">
        <v>368</v>
      </c>
      <c r="O736" s="246"/>
      <c r="P736" s="246"/>
      <c r="Q736" s="102">
        <v>26</v>
      </c>
      <c r="R736" s="248" t="s">
        <v>375</v>
      </c>
      <c r="S736" s="249"/>
      <c r="T736" s="250"/>
      <c r="U736" s="132"/>
    </row>
    <row r="737" spans="1:21" ht="24.75" customHeight="1">
      <c r="A737" s="270" t="s">
        <v>660</v>
      </c>
      <c r="B737" s="271"/>
      <c r="C737" s="158"/>
      <c r="D737" s="158"/>
      <c r="E737" s="108">
        <f t="shared" si="19"/>
        <v>0</v>
      </c>
      <c r="F737" s="160"/>
      <c r="G737" s="161"/>
      <c r="H737" s="159"/>
      <c r="I737" s="159"/>
      <c r="J737" s="159"/>
      <c r="K737" s="159"/>
      <c r="L737" s="21"/>
      <c r="M737" s="102">
        <v>11</v>
      </c>
      <c r="N737" s="245" t="s">
        <v>245</v>
      </c>
      <c r="O737" s="246"/>
      <c r="P737" s="246"/>
      <c r="Q737" s="109">
        <v>27</v>
      </c>
      <c r="R737" s="248" t="s">
        <v>374</v>
      </c>
      <c r="S737" s="249"/>
      <c r="T737" s="250"/>
      <c r="U737" s="132"/>
    </row>
    <row r="738" spans="1:21" ht="24.75" customHeight="1">
      <c r="A738" s="265" t="s">
        <v>130</v>
      </c>
      <c r="B738" s="266"/>
      <c r="C738" s="158"/>
      <c r="D738" s="158"/>
      <c r="E738" s="108">
        <f t="shared" si="19"/>
        <v>0</v>
      </c>
      <c r="F738" s="160"/>
      <c r="G738" s="161"/>
      <c r="H738" s="159"/>
      <c r="I738" s="159"/>
      <c r="J738" s="159"/>
      <c r="K738" s="159"/>
      <c r="L738" s="21"/>
      <c r="M738" s="102">
        <v>12</v>
      </c>
      <c r="N738" s="245" t="s">
        <v>369</v>
      </c>
      <c r="O738" s="246"/>
      <c r="P738" s="246"/>
      <c r="Q738" s="102">
        <v>28</v>
      </c>
      <c r="R738" s="248" t="s">
        <v>373</v>
      </c>
      <c r="S738" s="249"/>
      <c r="T738" s="250"/>
      <c r="U738" s="132"/>
    </row>
    <row r="739" spans="1:21" ht="24.75" customHeight="1">
      <c r="A739" s="265" t="s">
        <v>131</v>
      </c>
      <c r="B739" s="266"/>
      <c r="C739" s="158"/>
      <c r="D739" s="158"/>
      <c r="E739" s="108">
        <f t="shared" si="19"/>
        <v>0</v>
      </c>
      <c r="F739" s="160"/>
      <c r="G739" s="161"/>
      <c r="H739" s="159"/>
      <c r="I739" s="159"/>
      <c r="J739" s="159"/>
      <c r="K739" s="159"/>
      <c r="L739" s="21"/>
      <c r="M739" s="102">
        <v>13</v>
      </c>
      <c r="N739" s="245" t="s">
        <v>388</v>
      </c>
      <c r="O739" s="246"/>
      <c r="P739" s="246"/>
      <c r="Q739" s="102">
        <v>29</v>
      </c>
      <c r="R739" s="248" t="s">
        <v>372</v>
      </c>
      <c r="S739" s="249"/>
      <c r="T739" s="250"/>
      <c r="U739" s="132"/>
    </row>
    <row r="740" spans="1:21" ht="24.75" customHeight="1">
      <c r="A740" s="265" t="s">
        <v>132</v>
      </c>
      <c r="B740" s="266"/>
      <c r="C740" s="158"/>
      <c r="D740" s="158"/>
      <c r="E740" s="108">
        <f t="shared" si="19"/>
        <v>0</v>
      </c>
      <c r="F740" s="160"/>
      <c r="G740" s="161"/>
      <c r="H740" s="159"/>
      <c r="I740" s="159"/>
      <c r="J740" s="159"/>
      <c r="K740" s="159"/>
      <c r="L740" s="21"/>
      <c r="M740" s="102">
        <v>14</v>
      </c>
      <c r="N740" s="245" t="s">
        <v>389</v>
      </c>
      <c r="O740" s="246"/>
      <c r="P740" s="246"/>
      <c r="Q740" s="109">
        <v>30</v>
      </c>
      <c r="R740" s="248" t="s">
        <v>371</v>
      </c>
      <c r="S740" s="249"/>
      <c r="T740" s="250"/>
      <c r="U740" s="132"/>
    </row>
    <row r="741" spans="1:21" ht="24.75" customHeight="1">
      <c r="A741" s="251" t="s">
        <v>731</v>
      </c>
      <c r="B741" s="252"/>
      <c r="C741" s="154" t="str">
        <f>IF(COUNTBLANK(C728:C740),"空欄あり",COUNT(C728:C740)-COUNTIF(C728:C740,0))</f>
        <v>空欄あり</v>
      </c>
      <c r="D741" s="154" t="str">
        <f>IF(COUNTBLANK(D728:D740),"空欄あり",COUNT(D728:D740)-COUNTIF(D728:D740,0))</f>
        <v>空欄あり</v>
      </c>
      <c r="E741" s="157"/>
      <c r="F741" s="21"/>
      <c r="G741" s="21"/>
      <c r="H741" s="21"/>
      <c r="I741" s="21"/>
      <c r="J741" s="21"/>
      <c r="K741" s="21"/>
      <c r="L741" s="21"/>
      <c r="M741" s="102">
        <v>15</v>
      </c>
      <c r="N741" s="245" t="s">
        <v>390</v>
      </c>
      <c r="O741" s="246"/>
      <c r="P741" s="247"/>
      <c r="Q741" s="102">
        <v>31</v>
      </c>
      <c r="R741" s="248" t="s">
        <v>370</v>
      </c>
      <c r="S741" s="249"/>
      <c r="T741" s="250"/>
      <c r="U741" s="132"/>
    </row>
    <row r="742" spans="1:21" ht="24.75" customHeight="1">
      <c r="A742" s="251" t="s">
        <v>732</v>
      </c>
      <c r="B742" s="252"/>
      <c r="C742" s="154" t="str">
        <f>IF(C741="空欄あり","-",IF(D725="","-",IF(I725="","-",IF(G742=0,"-",IF(C741=10,SUM(C728:C740)*1.3,IF(C741=11,SUM(C728:C740)*1.182,IF(C741=12,SUM(C728:C740)*1.084,IF(C741=13,SUM(C728:C740)*1,"-"))))))))</f>
        <v>-</v>
      </c>
      <c r="D742" s="154" t="str">
        <f>IF(D741="空欄あり","-",IF(D725="","-",IF(I725="","-",IF(G742=0,"-",IF(D741=10,SUM(D728:D740)*1.3,IF(D741=11,SUM(D728:D740)*1.182,IF(D741=12,SUM(D728:D740)*1.084,IF(D741=13,SUM(D728:D740)*1,"-"))))))))</f>
        <v>-</v>
      </c>
      <c r="E742" s="156" t="str">
        <f>IF(C742="-","-",IF(D742="-","-",D742-C742))</f>
        <v>-</v>
      </c>
      <c r="F742" s="21"/>
      <c r="G742" s="155">
        <f>IF(A735=選択肢!$A$13,1,IF(A735=選択肢!$A$14,1,0))</f>
        <v>0</v>
      </c>
      <c r="H742" s="21"/>
      <c r="I742" s="21"/>
      <c r="J742" s="21"/>
      <c r="K742" s="21"/>
      <c r="L742" s="21"/>
      <c r="M742" s="102">
        <v>16</v>
      </c>
      <c r="N742" s="245" t="s">
        <v>391</v>
      </c>
      <c r="O742" s="246"/>
      <c r="P742" s="247"/>
      <c r="Q742" s="21"/>
      <c r="R742" s="21"/>
      <c r="S742" s="21"/>
      <c r="T742" s="21"/>
      <c r="U742" s="132"/>
    </row>
    <row r="743" spans="1:21" ht="18.600000000000001" thickBot="1">
      <c r="A743" s="143"/>
      <c r="B743" s="142"/>
      <c r="C743" s="142"/>
      <c r="D743" s="142"/>
      <c r="E743" s="142"/>
      <c r="F743" s="135"/>
      <c r="G743" s="135"/>
      <c r="H743" s="135"/>
      <c r="I743" s="135"/>
      <c r="J743" s="135"/>
      <c r="K743" s="135"/>
      <c r="L743" s="135"/>
      <c r="M743" s="135"/>
      <c r="N743" s="135"/>
      <c r="O743" s="135"/>
      <c r="P743" s="135"/>
      <c r="Q743" s="135"/>
      <c r="R743" s="135"/>
      <c r="S743" s="135"/>
      <c r="T743" s="135"/>
      <c r="U743" s="136"/>
    </row>
    <row r="744" spans="1:21" ht="18.600000000000001" thickBot="1"/>
    <row r="745" spans="1:21">
      <c r="A745" s="137">
        <v>20</v>
      </c>
      <c r="B745" s="129"/>
      <c r="C745" s="129"/>
      <c r="D745" s="129"/>
      <c r="E745" s="129"/>
      <c r="F745" s="129"/>
      <c r="G745" s="129"/>
      <c r="H745" s="129"/>
      <c r="I745" s="129"/>
      <c r="J745" s="129"/>
      <c r="K745" s="129"/>
      <c r="L745" s="129"/>
      <c r="M745" s="129"/>
      <c r="N745" s="129"/>
      <c r="O745" s="129"/>
      <c r="P745" s="129"/>
      <c r="Q745" s="129"/>
      <c r="R745" s="129"/>
      <c r="S745" s="129"/>
      <c r="T745" s="129"/>
      <c r="U745" s="130"/>
    </row>
    <row r="746" spans="1:21" ht="23.25" customHeight="1">
      <c r="A746" s="131"/>
      <c r="B746" s="21"/>
      <c r="C746" s="21"/>
      <c r="D746" s="21"/>
      <c r="E746" s="21"/>
      <c r="F746" s="276" t="s">
        <v>139</v>
      </c>
      <c r="G746" s="276"/>
      <c r="H746" s="181"/>
      <c r="I746" s="181"/>
      <c r="J746" s="181"/>
      <c r="K746" s="181"/>
      <c r="L746" s="21"/>
      <c r="M746" s="21"/>
      <c r="N746" s="21"/>
      <c r="O746" s="21"/>
      <c r="P746" s="21"/>
      <c r="Q746" s="21"/>
      <c r="R746" s="21"/>
      <c r="S746" s="21"/>
      <c r="T746" s="21"/>
      <c r="U746" s="132"/>
    </row>
    <row r="747" spans="1:21">
      <c r="A747" s="131" t="s">
        <v>636</v>
      </c>
      <c r="B747" s="21"/>
      <c r="C747" s="21"/>
      <c r="D747" s="21"/>
      <c r="E747" s="21"/>
      <c r="F747" s="21"/>
      <c r="G747" s="21"/>
      <c r="H747" s="21"/>
      <c r="I747" s="21"/>
      <c r="J747" s="21"/>
      <c r="K747" s="21"/>
      <c r="L747" s="21"/>
      <c r="M747" s="21"/>
      <c r="N747" s="21"/>
      <c r="O747" s="21"/>
      <c r="P747" s="21"/>
      <c r="Q747" s="21"/>
      <c r="R747" s="21"/>
      <c r="S747" s="21"/>
      <c r="T747" s="21"/>
      <c r="U747" s="132"/>
    </row>
    <row r="748" spans="1:21">
      <c r="A748" s="258" t="s">
        <v>123</v>
      </c>
      <c r="B748" s="192"/>
      <c r="C748" s="208"/>
      <c r="D748" s="209"/>
      <c r="E748" s="210"/>
      <c r="F748" s="103"/>
      <c r="G748" s="103"/>
      <c r="H748" s="103"/>
      <c r="I748" s="103"/>
      <c r="J748" s="21"/>
      <c r="K748" s="21"/>
      <c r="L748" s="21"/>
      <c r="M748" s="21"/>
      <c r="N748" s="21"/>
      <c r="O748" s="21"/>
      <c r="P748" s="21"/>
      <c r="Q748" s="21"/>
      <c r="R748" s="21"/>
      <c r="S748" s="21"/>
      <c r="T748" s="21"/>
      <c r="U748" s="132"/>
    </row>
    <row r="749" spans="1:21">
      <c r="A749" s="258" t="s">
        <v>43</v>
      </c>
      <c r="B749" s="192"/>
      <c r="C749" s="208"/>
      <c r="D749" s="209"/>
      <c r="E749" s="210"/>
      <c r="F749" s="103"/>
      <c r="G749" s="103"/>
      <c r="H749" s="103"/>
      <c r="I749" s="103"/>
      <c r="J749" s="21"/>
      <c r="K749" s="21"/>
      <c r="L749" s="21"/>
      <c r="M749" s="21"/>
      <c r="N749" s="21"/>
      <c r="O749" s="21"/>
      <c r="P749" s="21"/>
      <c r="Q749" s="21"/>
      <c r="R749" s="21"/>
      <c r="S749" s="21"/>
      <c r="T749" s="21"/>
      <c r="U749" s="132"/>
    </row>
    <row r="750" spans="1:21">
      <c r="A750" s="258" t="s">
        <v>44</v>
      </c>
      <c r="B750" s="192"/>
      <c r="C750" s="208"/>
      <c r="D750" s="209"/>
      <c r="E750" s="210"/>
      <c r="F750" s="67"/>
      <c r="G750" s="67"/>
      <c r="H750" s="67"/>
      <c r="I750" s="67"/>
      <c r="J750" s="67"/>
      <c r="K750" s="67"/>
      <c r="L750" s="67"/>
      <c r="M750" s="21"/>
      <c r="N750" s="21"/>
      <c r="O750" s="21"/>
      <c r="P750" s="21"/>
      <c r="Q750" s="21"/>
      <c r="R750" s="21"/>
      <c r="S750" s="21"/>
      <c r="T750" s="21"/>
      <c r="U750" s="132"/>
    </row>
    <row r="751" spans="1:21">
      <c r="A751" s="258" t="s">
        <v>45</v>
      </c>
      <c r="B751" s="192"/>
      <c r="C751" s="243"/>
      <c r="D751" s="244"/>
      <c r="E751" s="244"/>
      <c r="F751" s="243"/>
      <c r="G751" s="244"/>
      <c r="H751" s="244"/>
      <c r="I751" s="211"/>
      <c r="J751" s="211"/>
      <c r="K751" s="211"/>
      <c r="L751" s="67"/>
      <c r="M751" s="21"/>
      <c r="N751" s="21"/>
      <c r="O751" s="21"/>
      <c r="P751" s="21"/>
      <c r="Q751" s="21"/>
      <c r="R751" s="21"/>
      <c r="S751" s="21"/>
      <c r="T751" s="21"/>
      <c r="U751" s="132"/>
    </row>
    <row r="752" spans="1:21">
      <c r="A752" s="275" t="s">
        <v>46</v>
      </c>
      <c r="B752" s="223"/>
      <c r="C752" s="243"/>
      <c r="D752" s="244"/>
      <c r="E752" s="253"/>
      <c r="F752" s="67"/>
      <c r="G752" s="67"/>
      <c r="H752" s="67"/>
      <c r="I752" s="67"/>
      <c r="J752" s="67"/>
      <c r="K752" s="67"/>
      <c r="L752" s="67"/>
      <c r="M752" s="21"/>
      <c r="N752" s="21"/>
      <c r="O752" s="21"/>
      <c r="P752" s="21"/>
      <c r="Q752" s="21"/>
      <c r="R752" s="21"/>
      <c r="S752" s="21"/>
      <c r="T752" s="21"/>
      <c r="U752" s="132"/>
    </row>
    <row r="753" spans="1:21">
      <c r="A753" s="258" t="s">
        <v>47</v>
      </c>
      <c r="B753" s="192"/>
      <c r="C753" s="208"/>
      <c r="D753" s="209"/>
      <c r="E753" s="210"/>
      <c r="F753" s="103"/>
      <c r="G753" s="103"/>
      <c r="H753" s="103"/>
      <c r="I753" s="103"/>
      <c r="J753" s="103"/>
      <c r="K753" s="103"/>
      <c r="L753" s="103"/>
      <c r="M753" s="21"/>
      <c r="N753" s="21"/>
      <c r="O753" s="21"/>
      <c r="P753" s="21"/>
      <c r="Q753" s="21"/>
      <c r="R753" s="21"/>
      <c r="S753" s="21"/>
      <c r="T753" s="21"/>
      <c r="U753" s="132"/>
    </row>
    <row r="754" spans="1:21" ht="12.75" customHeight="1">
      <c r="A754" s="133"/>
      <c r="B754" s="103"/>
      <c r="C754" s="103"/>
      <c r="D754" s="103"/>
      <c r="E754" s="103"/>
      <c r="F754" s="103"/>
      <c r="G754" s="103"/>
      <c r="H754" s="103"/>
      <c r="I754" s="103"/>
      <c r="J754" s="103"/>
      <c r="K754" s="103"/>
      <c r="L754" s="103"/>
      <c r="M754" s="21"/>
      <c r="N754" s="21"/>
      <c r="O754" s="21"/>
      <c r="P754" s="21"/>
      <c r="Q754" s="21"/>
      <c r="R754" s="21"/>
      <c r="S754" s="21"/>
      <c r="T754" s="21"/>
      <c r="U754" s="132"/>
    </row>
    <row r="755" spans="1:21" ht="23.25" customHeight="1">
      <c r="A755" s="134" t="s">
        <v>186</v>
      </c>
      <c r="B755" s="104"/>
      <c r="C755" s="104"/>
      <c r="D755" s="104"/>
      <c r="E755" s="104"/>
      <c r="F755" s="104"/>
      <c r="G755" s="104"/>
      <c r="H755" s="104"/>
      <c r="I755" s="104"/>
      <c r="J755" s="104"/>
      <c r="K755" s="104"/>
      <c r="L755" s="21"/>
      <c r="M755" s="21"/>
      <c r="N755" s="21"/>
      <c r="O755" s="21"/>
      <c r="P755" s="21"/>
      <c r="Q755" s="21"/>
      <c r="R755" s="21"/>
      <c r="S755" s="21"/>
      <c r="T755" s="21"/>
      <c r="U755" s="132"/>
    </row>
    <row r="756" spans="1:21">
      <c r="A756" s="258"/>
      <c r="B756" s="192"/>
      <c r="C756" s="190" t="s">
        <v>63</v>
      </c>
      <c r="D756" s="191"/>
      <c r="E756" s="192"/>
      <c r="F756" s="216" t="s">
        <v>138</v>
      </c>
      <c r="G756" s="216"/>
      <c r="H756" s="216"/>
      <c r="I756" s="216"/>
      <c r="J756" s="216"/>
      <c r="K756" s="216"/>
      <c r="L756" s="103"/>
      <c r="M756" s="21"/>
      <c r="N756" s="21"/>
      <c r="O756" s="21"/>
      <c r="P756" s="21"/>
      <c r="Q756" s="21"/>
      <c r="R756" s="21"/>
      <c r="S756" s="21"/>
      <c r="T756" s="21"/>
      <c r="U756" s="132"/>
    </row>
    <row r="757" spans="1:21">
      <c r="A757" s="262" t="s">
        <v>637</v>
      </c>
      <c r="B757" s="263"/>
      <c r="C757" s="243"/>
      <c r="D757" s="244"/>
      <c r="E757" s="253"/>
      <c r="F757" s="243"/>
      <c r="G757" s="253"/>
      <c r="H757" s="243"/>
      <c r="I757" s="253"/>
      <c r="J757" s="243"/>
      <c r="K757" s="253"/>
      <c r="L757" s="67"/>
      <c r="M757" s="21"/>
      <c r="N757" s="21"/>
      <c r="O757" s="21"/>
      <c r="P757" s="21"/>
      <c r="Q757" s="21"/>
      <c r="R757" s="21"/>
      <c r="S757" s="21"/>
      <c r="T757" s="21"/>
      <c r="U757" s="132"/>
    </row>
    <row r="758" spans="1:21">
      <c r="A758" s="264" t="s">
        <v>638</v>
      </c>
      <c r="B758" s="204"/>
      <c r="C758" s="243"/>
      <c r="D758" s="244"/>
      <c r="E758" s="253"/>
      <c r="F758" s="243"/>
      <c r="G758" s="253"/>
      <c r="H758" s="243"/>
      <c r="I758" s="253"/>
      <c r="J758" s="243"/>
      <c r="K758" s="253"/>
      <c r="L758" s="103"/>
      <c r="M758" s="21"/>
      <c r="N758" s="21"/>
      <c r="O758" s="21"/>
      <c r="P758" s="21"/>
      <c r="Q758" s="21"/>
      <c r="R758" s="21"/>
      <c r="S758" s="21"/>
      <c r="T758" s="21"/>
      <c r="U758" s="132"/>
    </row>
    <row r="759" spans="1:21">
      <c r="A759" s="277" t="s">
        <v>48</v>
      </c>
      <c r="B759" s="278"/>
      <c r="C759" s="181"/>
      <c r="D759" s="181"/>
      <c r="E759" s="105" t="s">
        <v>133</v>
      </c>
      <c r="F759" s="67"/>
      <c r="G759" s="67"/>
      <c r="H759" s="67"/>
      <c r="I759" s="67"/>
      <c r="J759" s="67"/>
      <c r="K759" s="103"/>
      <c r="L759" s="103"/>
      <c r="M759" s="21"/>
      <c r="N759" s="21"/>
      <c r="O759" s="21"/>
      <c r="P759" s="21"/>
      <c r="Q759" s="21"/>
      <c r="R759" s="21"/>
      <c r="S759" s="21"/>
      <c r="T759" s="21"/>
      <c r="U759" s="132"/>
    </row>
    <row r="760" spans="1:21">
      <c r="A760" s="133"/>
      <c r="B760" s="103"/>
      <c r="C760" s="103"/>
      <c r="D760" s="103"/>
      <c r="E760" s="103"/>
      <c r="F760" s="67"/>
      <c r="G760" s="67"/>
      <c r="H760" s="67"/>
      <c r="I760" s="67"/>
      <c r="J760" s="67"/>
      <c r="K760" s="103"/>
      <c r="L760" s="103"/>
      <c r="M760" s="21"/>
      <c r="N760" s="21"/>
      <c r="O760" s="21"/>
      <c r="P760" s="21"/>
      <c r="Q760" s="21"/>
      <c r="R760" s="21"/>
      <c r="S760" s="21"/>
      <c r="T760" s="21"/>
      <c r="U760" s="132"/>
    </row>
    <row r="761" spans="1:21" ht="23.25" customHeight="1">
      <c r="A761" s="134" t="s">
        <v>187</v>
      </c>
      <c r="B761" s="104"/>
      <c r="C761" s="104"/>
      <c r="D761" s="104"/>
      <c r="E761" s="104"/>
      <c r="F761" s="104"/>
      <c r="G761" s="104"/>
      <c r="H761" s="104"/>
      <c r="I761" s="104"/>
      <c r="J761" s="104"/>
      <c r="K761" s="104"/>
      <c r="L761" s="21"/>
      <c r="M761" s="21"/>
      <c r="N761" s="21"/>
      <c r="O761" s="21"/>
      <c r="P761" s="21"/>
      <c r="Q761" s="21"/>
      <c r="R761" s="21"/>
      <c r="S761" s="21"/>
      <c r="T761" s="21"/>
      <c r="U761" s="132"/>
    </row>
    <row r="762" spans="1:21" ht="34.5" customHeight="1">
      <c r="A762" s="254" t="s">
        <v>743</v>
      </c>
      <c r="B762" s="255"/>
      <c r="C762" s="255"/>
      <c r="D762" s="255"/>
      <c r="E762" s="255"/>
      <c r="F762" s="255"/>
      <c r="G762" s="255"/>
      <c r="H762" s="255"/>
      <c r="I762" s="255"/>
      <c r="J762" s="255"/>
      <c r="K762" s="255"/>
      <c r="L762" s="255"/>
      <c r="M762" s="255"/>
      <c r="N762" s="255"/>
      <c r="O762" s="255"/>
      <c r="P762" s="255"/>
      <c r="Q762" s="255"/>
      <c r="R762" s="255"/>
      <c r="S762" s="255"/>
      <c r="T762" s="255"/>
      <c r="U762" s="132"/>
    </row>
    <row r="763" spans="1:21" ht="102.45" customHeight="1">
      <c r="A763" s="254"/>
      <c r="B763" s="255"/>
      <c r="C763" s="255"/>
      <c r="D763" s="255"/>
      <c r="E763" s="255"/>
      <c r="F763" s="255"/>
      <c r="G763" s="255"/>
      <c r="H763" s="255"/>
      <c r="I763" s="255"/>
      <c r="J763" s="255"/>
      <c r="K763" s="255"/>
      <c r="L763" s="255"/>
      <c r="M763" s="255"/>
      <c r="N763" s="255"/>
      <c r="O763" s="255"/>
      <c r="P763" s="255"/>
      <c r="Q763" s="255"/>
      <c r="R763" s="255"/>
      <c r="S763" s="255"/>
      <c r="T763" s="255"/>
      <c r="U763" s="132"/>
    </row>
    <row r="764" spans="1:21">
      <c r="A764" s="258" t="s">
        <v>179</v>
      </c>
      <c r="B764" s="191"/>
      <c r="C764" s="191"/>
      <c r="D764" s="256"/>
      <c r="E764" s="257"/>
      <c r="F764" s="259" t="s">
        <v>180</v>
      </c>
      <c r="G764" s="260"/>
      <c r="H764" s="260"/>
      <c r="I764" s="256"/>
      <c r="J764" s="257"/>
      <c r="K764" s="21"/>
      <c r="L764" s="21"/>
      <c r="M764" s="261" t="s">
        <v>395</v>
      </c>
      <c r="N764" s="261"/>
      <c r="O764" s="261"/>
      <c r="P764" s="261"/>
      <c r="Q764" s="261"/>
      <c r="R764" s="261"/>
      <c r="S764" s="261"/>
      <c r="T764" s="261"/>
      <c r="U764" s="132"/>
    </row>
    <row r="765" spans="1:21" ht="18.600000000000001" thickBot="1">
      <c r="A765" s="267" t="s">
        <v>393</v>
      </c>
      <c r="B765" s="216"/>
      <c r="C765" s="221" t="s">
        <v>135</v>
      </c>
      <c r="D765" s="222"/>
      <c r="E765" s="223"/>
      <c r="F765" s="274" t="s">
        <v>394</v>
      </c>
      <c r="G765" s="216"/>
      <c r="H765" s="216"/>
      <c r="I765" s="216"/>
      <c r="J765" s="216"/>
      <c r="K765" s="216"/>
      <c r="L765" s="21"/>
      <c r="M765" s="106" t="s">
        <v>24</v>
      </c>
      <c r="N765" s="190" t="s">
        <v>359</v>
      </c>
      <c r="O765" s="191"/>
      <c r="P765" s="191"/>
      <c r="Q765" s="106" t="s">
        <v>24</v>
      </c>
      <c r="R765" s="190" t="s">
        <v>359</v>
      </c>
      <c r="S765" s="191"/>
      <c r="T765" s="192"/>
      <c r="U765" s="132"/>
    </row>
    <row r="766" spans="1:21" ht="18.75" customHeight="1" thickTop="1">
      <c r="A766" s="267"/>
      <c r="B766" s="216"/>
      <c r="C766" s="26" t="s">
        <v>134</v>
      </c>
      <c r="D766" s="26" t="s">
        <v>50</v>
      </c>
      <c r="E766" s="39" t="s">
        <v>51</v>
      </c>
      <c r="F766" s="107" t="s">
        <v>52</v>
      </c>
      <c r="G766" s="70" t="s">
        <v>53</v>
      </c>
      <c r="H766" s="46" t="s">
        <v>54</v>
      </c>
      <c r="I766" s="46" t="s">
        <v>55</v>
      </c>
      <c r="J766" s="46" t="s">
        <v>56</v>
      </c>
      <c r="K766" s="46" t="s">
        <v>57</v>
      </c>
      <c r="L766" s="21"/>
      <c r="M766" s="102">
        <v>1</v>
      </c>
      <c r="N766" s="245" t="s">
        <v>386</v>
      </c>
      <c r="O766" s="246"/>
      <c r="P766" s="246"/>
      <c r="Q766" s="102">
        <v>17</v>
      </c>
      <c r="R766" s="248" t="s">
        <v>241</v>
      </c>
      <c r="S766" s="249"/>
      <c r="T766" s="250"/>
      <c r="U766" s="132"/>
    </row>
    <row r="767" spans="1:21" ht="24.75" customHeight="1">
      <c r="A767" s="265" t="s">
        <v>124</v>
      </c>
      <c r="B767" s="266"/>
      <c r="C767" s="158"/>
      <c r="D767" s="158"/>
      <c r="E767" s="108">
        <f t="shared" ref="E767:E779" si="20">D767-C767</f>
        <v>0</v>
      </c>
      <c r="F767" s="160"/>
      <c r="G767" s="161"/>
      <c r="H767" s="159"/>
      <c r="I767" s="159"/>
      <c r="J767" s="159"/>
      <c r="K767" s="159"/>
      <c r="L767" s="21"/>
      <c r="M767" s="102">
        <v>2</v>
      </c>
      <c r="N767" s="245" t="s">
        <v>360</v>
      </c>
      <c r="O767" s="246"/>
      <c r="P767" s="246"/>
      <c r="Q767" s="109">
        <v>18</v>
      </c>
      <c r="R767" s="248" t="s">
        <v>385</v>
      </c>
      <c r="S767" s="249"/>
      <c r="T767" s="250"/>
      <c r="U767" s="132"/>
    </row>
    <row r="768" spans="1:21" ht="24.75" customHeight="1">
      <c r="A768" s="265" t="s">
        <v>125</v>
      </c>
      <c r="B768" s="266"/>
      <c r="C768" s="158"/>
      <c r="D768" s="158"/>
      <c r="E768" s="108">
        <f t="shared" si="20"/>
        <v>0</v>
      </c>
      <c r="F768" s="160"/>
      <c r="G768" s="161"/>
      <c r="H768" s="159"/>
      <c r="I768" s="159"/>
      <c r="J768" s="159"/>
      <c r="K768" s="159"/>
      <c r="L768" s="21"/>
      <c r="M768" s="102">
        <v>3</v>
      </c>
      <c r="N768" s="245" t="s">
        <v>387</v>
      </c>
      <c r="O768" s="246"/>
      <c r="P768" s="246"/>
      <c r="Q768" s="102">
        <v>19</v>
      </c>
      <c r="R768" s="248" t="s">
        <v>384</v>
      </c>
      <c r="S768" s="249"/>
      <c r="T768" s="250"/>
      <c r="U768" s="132"/>
    </row>
    <row r="769" spans="1:21" ht="27" customHeight="1">
      <c r="A769" s="265" t="s">
        <v>126</v>
      </c>
      <c r="B769" s="266"/>
      <c r="C769" s="158"/>
      <c r="D769" s="158"/>
      <c r="E769" s="108">
        <f t="shared" si="20"/>
        <v>0</v>
      </c>
      <c r="F769" s="160"/>
      <c r="G769" s="161"/>
      <c r="H769" s="159"/>
      <c r="I769" s="159"/>
      <c r="J769" s="159"/>
      <c r="K769" s="159"/>
      <c r="L769" s="21"/>
      <c r="M769" s="102">
        <v>4</v>
      </c>
      <c r="N769" s="245" t="s">
        <v>362</v>
      </c>
      <c r="O769" s="246"/>
      <c r="P769" s="246"/>
      <c r="Q769" s="102">
        <v>20</v>
      </c>
      <c r="R769" s="248" t="s">
        <v>383</v>
      </c>
      <c r="S769" s="249"/>
      <c r="T769" s="250"/>
      <c r="U769" s="132"/>
    </row>
    <row r="770" spans="1:21" ht="24.75" customHeight="1">
      <c r="A770" s="265" t="s">
        <v>127</v>
      </c>
      <c r="B770" s="266"/>
      <c r="C770" s="158"/>
      <c r="D770" s="158"/>
      <c r="E770" s="108">
        <f t="shared" si="20"/>
        <v>0</v>
      </c>
      <c r="F770" s="160"/>
      <c r="G770" s="161"/>
      <c r="H770" s="159"/>
      <c r="I770" s="159"/>
      <c r="J770" s="159"/>
      <c r="K770" s="159"/>
      <c r="L770" s="21"/>
      <c r="M770" s="102">
        <v>5</v>
      </c>
      <c r="N770" s="245" t="s">
        <v>363</v>
      </c>
      <c r="O770" s="246"/>
      <c r="P770" s="246"/>
      <c r="Q770" s="109">
        <v>21</v>
      </c>
      <c r="R770" s="248" t="s">
        <v>380</v>
      </c>
      <c r="S770" s="249"/>
      <c r="T770" s="250"/>
      <c r="U770" s="132"/>
    </row>
    <row r="771" spans="1:21" ht="24.75" customHeight="1">
      <c r="A771" s="270" t="s">
        <v>658</v>
      </c>
      <c r="B771" s="271"/>
      <c r="C771" s="158"/>
      <c r="D771" s="158"/>
      <c r="E771" s="108">
        <f t="shared" si="20"/>
        <v>0</v>
      </c>
      <c r="F771" s="160"/>
      <c r="G771" s="161"/>
      <c r="H771" s="159"/>
      <c r="I771" s="159"/>
      <c r="J771" s="159"/>
      <c r="K771" s="159"/>
      <c r="L771" s="21"/>
      <c r="M771" s="102">
        <v>6</v>
      </c>
      <c r="N771" s="245" t="s">
        <v>364</v>
      </c>
      <c r="O771" s="246"/>
      <c r="P771" s="246"/>
      <c r="Q771" s="102">
        <v>22</v>
      </c>
      <c r="R771" s="248" t="s">
        <v>379</v>
      </c>
      <c r="S771" s="249"/>
      <c r="T771" s="250"/>
      <c r="U771" s="132"/>
    </row>
    <row r="772" spans="1:21" ht="24.75" customHeight="1">
      <c r="A772" s="270" t="s">
        <v>659</v>
      </c>
      <c r="B772" s="271"/>
      <c r="C772" s="158"/>
      <c r="D772" s="158"/>
      <c r="E772" s="108">
        <f t="shared" si="20"/>
        <v>0</v>
      </c>
      <c r="F772" s="160"/>
      <c r="G772" s="161"/>
      <c r="H772" s="159"/>
      <c r="I772" s="159"/>
      <c r="J772" s="159"/>
      <c r="K772" s="159"/>
      <c r="L772" s="21"/>
      <c r="M772" s="102">
        <v>7</v>
      </c>
      <c r="N772" s="245" t="s">
        <v>365</v>
      </c>
      <c r="O772" s="246"/>
      <c r="P772" s="246"/>
      <c r="Q772" s="102">
        <v>23</v>
      </c>
      <c r="R772" s="248" t="s">
        <v>378</v>
      </c>
      <c r="S772" s="249"/>
      <c r="T772" s="250"/>
      <c r="U772" s="132"/>
    </row>
    <row r="773" spans="1:21" ht="29.4" customHeight="1">
      <c r="A773" s="272" t="s">
        <v>128</v>
      </c>
      <c r="B773" s="273"/>
      <c r="C773" s="158"/>
      <c r="D773" s="158"/>
      <c r="E773" s="108">
        <f t="shared" si="20"/>
        <v>0</v>
      </c>
      <c r="F773" s="160"/>
      <c r="G773" s="161"/>
      <c r="H773" s="159"/>
      <c r="I773" s="159"/>
      <c r="J773" s="159"/>
      <c r="K773" s="159"/>
      <c r="L773" s="21"/>
      <c r="M773" s="102">
        <v>8</v>
      </c>
      <c r="N773" s="245" t="s">
        <v>366</v>
      </c>
      <c r="O773" s="246"/>
      <c r="P773" s="246"/>
      <c r="Q773" s="109">
        <v>24</v>
      </c>
      <c r="R773" s="248" t="s">
        <v>377</v>
      </c>
      <c r="S773" s="249"/>
      <c r="T773" s="250"/>
      <c r="U773" s="132"/>
    </row>
    <row r="774" spans="1:21" ht="32.4" customHeight="1">
      <c r="A774" s="268" t="s">
        <v>734</v>
      </c>
      <c r="B774" s="269"/>
      <c r="C774" s="158"/>
      <c r="D774" s="158"/>
      <c r="E774" s="108">
        <f t="shared" si="20"/>
        <v>0</v>
      </c>
      <c r="F774" s="160"/>
      <c r="G774" s="161"/>
      <c r="H774" s="159"/>
      <c r="I774" s="159"/>
      <c r="J774" s="159"/>
      <c r="K774" s="159"/>
      <c r="L774" s="21"/>
      <c r="M774" s="102">
        <v>9</v>
      </c>
      <c r="N774" s="245" t="s">
        <v>367</v>
      </c>
      <c r="O774" s="246"/>
      <c r="P774" s="246"/>
      <c r="Q774" s="102">
        <v>25</v>
      </c>
      <c r="R774" s="248" t="s">
        <v>376</v>
      </c>
      <c r="S774" s="249"/>
      <c r="T774" s="250"/>
      <c r="U774" s="132"/>
    </row>
    <row r="775" spans="1:21" ht="24.75" customHeight="1">
      <c r="A775" s="265" t="s">
        <v>129</v>
      </c>
      <c r="B775" s="266"/>
      <c r="C775" s="158"/>
      <c r="D775" s="158"/>
      <c r="E775" s="108">
        <f t="shared" si="20"/>
        <v>0</v>
      </c>
      <c r="F775" s="160"/>
      <c r="G775" s="161"/>
      <c r="H775" s="159"/>
      <c r="I775" s="159"/>
      <c r="J775" s="159"/>
      <c r="K775" s="159"/>
      <c r="L775" s="21"/>
      <c r="M775" s="102">
        <v>10</v>
      </c>
      <c r="N775" s="245" t="s">
        <v>368</v>
      </c>
      <c r="O775" s="246"/>
      <c r="P775" s="246"/>
      <c r="Q775" s="102">
        <v>26</v>
      </c>
      <c r="R775" s="248" t="s">
        <v>375</v>
      </c>
      <c r="S775" s="249"/>
      <c r="T775" s="250"/>
      <c r="U775" s="132"/>
    </row>
    <row r="776" spans="1:21" ht="24.75" customHeight="1">
      <c r="A776" s="270" t="s">
        <v>660</v>
      </c>
      <c r="B776" s="271"/>
      <c r="C776" s="158"/>
      <c r="D776" s="158"/>
      <c r="E776" s="108">
        <f t="shared" si="20"/>
        <v>0</v>
      </c>
      <c r="F776" s="160"/>
      <c r="G776" s="161"/>
      <c r="H776" s="159"/>
      <c r="I776" s="159"/>
      <c r="J776" s="159"/>
      <c r="K776" s="159"/>
      <c r="L776" s="21"/>
      <c r="M776" s="102">
        <v>11</v>
      </c>
      <c r="N776" s="245" t="s">
        <v>245</v>
      </c>
      <c r="O776" s="246"/>
      <c r="P776" s="246"/>
      <c r="Q776" s="109">
        <v>27</v>
      </c>
      <c r="R776" s="248" t="s">
        <v>374</v>
      </c>
      <c r="S776" s="249"/>
      <c r="T776" s="250"/>
      <c r="U776" s="132"/>
    </row>
    <row r="777" spans="1:21" ht="24.75" customHeight="1">
      <c r="A777" s="265" t="s">
        <v>130</v>
      </c>
      <c r="B777" s="266"/>
      <c r="C777" s="158"/>
      <c r="D777" s="158"/>
      <c r="E777" s="108">
        <f t="shared" si="20"/>
        <v>0</v>
      </c>
      <c r="F777" s="160"/>
      <c r="G777" s="161"/>
      <c r="H777" s="159"/>
      <c r="I777" s="159"/>
      <c r="J777" s="159"/>
      <c r="K777" s="159"/>
      <c r="L777" s="21"/>
      <c r="M777" s="102">
        <v>12</v>
      </c>
      <c r="N777" s="245" t="s">
        <v>369</v>
      </c>
      <c r="O777" s="246"/>
      <c r="P777" s="246"/>
      <c r="Q777" s="102">
        <v>28</v>
      </c>
      <c r="R777" s="248" t="s">
        <v>373</v>
      </c>
      <c r="S777" s="249"/>
      <c r="T777" s="250"/>
      <c r="U777" s="132"/>
    </row>
    <row r="778" spans="1:21" ht="24.75" customHeight="1">
      <c r="A778" s="265" t="s">
        <v>131</v>
      </c>
      <c r="B778" s="266"/>
      <c r="C778" s="158"/>
      <c r="D778" s="158"/>
      <c r="E778" s="108">
        <f t="shared" si="20"/>
        <v>0</v>
      </c>
      <c r="F778" s="160"/>
      <c r="G778" s="161"/>
      <c r="H778" s="159"/>
      <c r="I778" s="159"/>
      <c r="J778" s="159"/>
      <c r="K778" s="159"/>
      <c r="L778" s="21"/>
      <c r="M778" s="102">
        <v>13</v>
      </c>
      <c r="N778" s="245" t="s">
        <v>388</v>
      </c>
      <c r="O778" s="246"/>
      <c r="P778" s="246"/>
      <c r="Q778" s="102">
        <v>29</v>
      </c>
      <c r="R778" s="248" t="s">
        <v>372</v>
      </c>
      <c r="S778" s="249"/>
      <c r="T778" s="250"/>
      <c r="U778" s="132"/>
    </row>
    <row r="779" spans="1:21" ht="24.75" customHeight="1">
      <c r="A779" s="265" t="s">
        <v>132</v>
      </c>
      <c r="B779" s="266"/>
      <c r="C779" s="158"/>
      <c r="D779" s="158"/>
      <c r="E779" s="108">
        <f t="shared" si="20"/>
        <v>0</v>
      </c>
      <c r="F779" s="160"/>
      <c r="G779" s="161"/>
      <c r="H779" s="159"/>
      <c r="I779" s="159"/>
      <c r="J779" s="159"/>
      <c r="K779" s="159"/>
      <c r="L779" s="21"/>
      <c r="M779" s="102">
        <v>14</v>
      </c>
      <c r="N779" s="245" t="s">
        <v>389</v>
      </c>
      <c r="O779" s="246"/>
      <c r="P779" s="246"/>
      <c r="Q779" s="109">
        <v>30</v>
      </c>
      <c r="R779" s="248" t="s">
        <v>371</v>
      </c>
      <c r="S779" s="249"/>
      <c r="T779" s="250"/>
      <c r="U779" s="132"/>
    </row>
    <row r="780" spans="1:21" ht="24.75" customHeight="1">
      <c r="A780" s="251" t="s">
        <v>731</v>
      </c>
      <c r="B780" s="252"/>
      <c r="C780" s="154" t="str">
        <f>IF(COUNTBLANK(C767:C779),"空欄あり",COUNT(C767:C779)-COUNTIF(C767:C779,0))</f>
        <v>空欄あり</v>
      </c>
      <c r="D780" s="154" t="str">
        <f>IF(COUNTBLANK(D767:D779),"空欄あり",COUNT(D767:D779)-COUNTIF(D767:D779,0))</f>
        <v>空欄あり</v>
      </c>
      <c r="E780" s="157"/>
      <c r="F780" s="21"/>
      <c r="G780" s="21"/>
      <c r="H780" s="21"/>
      <c r="I780" s="21"/>
      <c r="J780" s="21"/>
      <c r="K780" s="21"/>
      <c r="L780" s="21"/>
      <c r="M780" s="102">
        <v>15</v>
      </c>
      <c r="N780" s="245" t="s">
        <v>390</v>
      </c>
      <c r="O780" s="246"/>
      <c r="P780" s="247"/>
      <c r="Q780" s="102">
        <v>31</v>
      </c>
      <c r="R780" s="248" t="s">
        <v>370</v>
      </c>
      <c r="S780" s="249"/>
      <c r="T780" s="250"/>
      <c r="U780" s="132"/>
    </row>
    <row r="781" spans="1:21" ht="24.75" customHeight="1">
      <c r="A781" s="251" t="s">
        <v>732</v>
      </c>
      <c r="B781" s="252"/>
      <c r="C781" s="154" t="str">
        <f>IF(C780="空欄あり","-",IF(D764="","-",IF(I764="","-",IF(G781=0,"-",IF(C780=10,SUM(C767:C779)*1.3,IF(C780=11,SUM(C767:C779)*1.182,IF(C780=12,SUM(C767:C779)*1.084,IF(C780=13,SUM(C767:C779)*1,"-"))))))))</f>
        <v>-</v>
      </c>
      <c r="D781" s="154" t="str">
        <f>IF(D780="空欄あり","-",IF(D764="","-",IF(I764="","-",IF(G781=0,"-",IF(D780=10,SUM(D767:D779)*1.3,IF(D780=11,SUM(D767:D779)*1.182,IF(D780=12,SUM(D767:D779)*1.084,IF(D780=13,SUM(D767:D779)*1,"-"))))))))</f>
        <v>-</v>
      </c>
      <c r="E781" s="156" t="str">
        <f>IF(C781="-","-",IF(D781="-","-",D781-C781))</f>
        <v>-</v>
      </c>
      <c r="F781" s="21"/>
      <c r="G781" s="155">
        <f>IF(A774=選択肢!$A$13,1,IF(A774=選択肢!$A$14,1,0))</f>
        <v>0</v>
      </c>
      <c r="H781" s="21"/>
      <c r="I781" s="21"/>
      <c r="J781" s="21"/>
      <c r="K781" s="21"/>
      <c r="L781" s="21"/>
      <c r="M781" s="102">
        <v>16</v>
      </c>
      <c r="N781" s="245" t="s">
        <v>391</v>
      </c>
      <c r="O781" s="246"/>
      <c r="P781" s="247"/>
      <c r="Q781" s="21"/>
      <c r="R781" s="21"/>
      <c r="S781" s="21"/>
      <c r="T781" s="21"/>
      <c r="U781" s="132"/>
    </row>
    <row r="782" spans="1:21" ht="18.600000000000001" thickBot="1">
      <c r="A782" s="143"/>
      <c r="B782" s="142"/>
      <c r="C782" s="142"/>
      <c r="D782" s="142"/>
      <c r="E782" s="142"/>
      <c r="F782" s="135"/>
      <c r="G782" s="135"/>
      <c r="H782" s="135"/>
      <c r="I782" s="135"/>
      <c r="J782" s="135"/>
      <c r="K782" s="135"/>
      <c r="L782" s="135"/>
      <c r="M782" s="135"/>
      <c r="N782" s="135"/>
      <c r="O782" s="135"/>
      <c r="P782" s="135"/>
      <c r="Q782" s="135"/>
      <c r="R782" s="135"/>
      <c r="S782" s="135"/>
      <c r="T782" s="135"/>
      <c r="U782" s="136"/>
    </row>
    <row r="783" spans="1:21" ht="18.600000000000001" thickBot="1"/>
    <row r="784" spans="1:21">
      <c r="A784" s="137">
        <v>21</v>
      </c>
      <c r="B784" s="129"/>
      <c r="C784" s="129"/>
      <c r="D784" s="129"/>
      <c r="E784" s="129"/>
      <c r="F784" s="129"/>
      <c r="G784" s="129"/>
      <c r="H784" s="129"/>
      <c r="I784" s="129"/>
      <c r="J784" s="129"/>
      <c r="K784" s="129"/>
      <c r="L784" s="129"/>
      <c r="M784" s="129"/>
      <c r="N784" s="129"/>
      <c r="O784" s="129"/>
      <c r="P784" s="129"/>
      <c r="Q784" s="129"/>
      <c r="R784" s="129"/>
      <c r="S784" s="129"/>
      <c r="T784" s="129"/>
      <c r="U784" s="130"/>
    </row>
    <row r="785" spans="1:21" ht="23.25" customHeight="1">
      <c r="A785" s="131"/>
      <c r="B785" s="21"/>
      <c r="C785" s="21"/>
      <c r="D785" s="21"/>
      <c r="E785" s="21"/>
      <c r="F785" s="276" t="s">
        <v>139</v>
      </c>
      <c r="G785" s="276"/>
      <c r="H785" s="181"/>
      <c r="I785" s="181"/>
      <c r="J785" s="181"/>
      <c r="K785" s="181"/>
      <c r="L785" s="21"/>
      <c r="M785" s="21"/>
      <c r="N785" s="21"/>
      <c r="O785" s="21"/>
      <c r="P785" s="21"/>
      <c r="Q785" s="21"/>
      <c r="R785" s="21"/>
      <c r="S785" s="21"/>
      <c r="T785" s="21"/>
      <c r="U785" s="132"/>
    </row>
    <row r="786" spans="1:21">
      <c r="A786" s="131" t="s">
        <v>636</v>
      </c>
      <c r="B786" s="21"/>
      <c r="C786" s="21"/>
      <c r="D786" s="21"/>
      <c r="E786" s="21"/>
      <c r="F786" s="21"/>
      <c r="G786" s="21"/>
      <c r="H786" s="21"/>
      <c r="I786" s="21"/>
      <c r="J786" s="21"/>
      <c r="K786" s="21"/>
      <c r="L786" s="21"/>
      <c r="M786" s="21"/>
      <c r="N786" s="21"/>
      <c r="O786" s="21"/>
      <c r="P786" s="21"/>
      <c r="Q786" s="21"/>
      <c r="R786" s="21"/>
      <c r="S786" s="21"/>
      <c r="T786" s="21"/>
      <c r="U786" s="132"/>
    </row>
    <row r="787" spans="1:21">
      <c r="A787" s="258" t="s">
        <v>123</v>
      </c>
      <c r="B787" s="192"/>
      <c r="C787" s="208"/>
      <c r="D787" s="209"/>
      <c r="E787" s="210"/>
      <c r="F787" s="103"/>
      <c r="G787" s="103"/>
      <c r="H787" s="103"/>
      <c r="I787" s="103"/>
      <c r="J787" s="21"/>
      <c r="K787" s="21"/>
      <c r="L787" s="21"/>
      <c r="M787" s="21"/>
      <c r="N787" s="21"/>
      <c r="O787" s="21"/>
      <c r="P787" s="21"/>
      <c r="Q787" s="21"/>
      <c r="R787" s="21"/>
      <c r="S787" s="21"/>
      <c r="T787" s="21"/>
      <c r="U787" s="132"/>
    </row>
    <row r="788" spans="1:21">
      <c r="A788" s="258" t="s">
        <v>43</v>
      </c>
      <c r="B788" s="192"/>
      <c r="C788" s="208"/>
      <c r="D788" s="209"/>
      <c r="E788" s="210"/>
      <c r="F788" s="103"/>
      <c r="G788" s="103"/>
      <c r="H788" s="103"/>
      <c r="I788" s="103"/>
      <c r="J788" s="21"/>
      <c r="K788" s="21"/>
      <c r="L788" s="21"/>
      <c r="M788" s="21"/>
      <c r="N788" s="21"/>
      <c r="O788" s="21"/>
      <c r="P788" s="21"/>
      <c r="Q788" s="21"/>
      <c r="R788" s="21"/>
      <c r="S788" s="21"/>
      <c r="T788" s="21"/>
      <c r="U788" s="132"/>
    </row>
    <row r="789" spans="1:21">
      <c r="A789" s="258" t="s">
        <v>44</v>
      </c>
      <c r="B789" s="192"/>
      <c r="C789" s="208"/>
      <c r="D789" s="209"/>
      <c r="E789" s="210"/>
      <c r="F789" s="67"/>
      <c r="G789" s="67"/>
      <c r="H789" s="67"/>
      <c r="I789" s="67"/>
      <c r="J789" s="67"/>
      <c r="K789" s="67"/>
      <c r="L789" s="67"/>
      <c r="M789" s="21"/>
      <c r="N789" s="21"/>
      <c r="O789" s="21"/>
      <c r="P789" s="21"/>
      <c r="Q789" s="21"/>
      <c r="R789" s="21"/>
      <c r="S789" s="21"/>
      <c r="T789" s="21"/>
      <c r="U789" s="132"/>
    </row>
    <row r="790" spans="1:21">
      <c r="A790" s="258" t="s">
        <v>45</v>
      </c>
      <c r="B790" s="192"/>
      <c r="C790" s="243"/>
      <c r="D790" s="244"/>
      <c r="E790" s="244"/>
      <c r="F790" s="243"/>
      <c r="G790" s="244"/>
      <c r="H790" s="244"/>
      <c r="I790" s="211"/>
      <c r="J790" s="211"/>
      <c r="K790" s="211"/>
      <c r="L790" s="67"/>
      <c r="M790" s="21"/>
      <c r="N790" s="21"/>
      <c r="O790" s="21"/>
      <c r="P790" s="21"/>
      <c r="Q790" s="21"/>
      <c r="R790" s="21"/>
      <c r="S790" s="21"/>
      <c r="T790" s="21"/>
      <c r="U790" s="132"/>
    </row>
    <row r="791" spans="1:21">
      <c r="A791" s="275" t="s">
        <v>46</v>
      </c>
      <c r="B791" s="223"/>
      <c r="C791" s="243"/>
      <c r="D791" s="244"/>
      <c r="E791" s="253"/>
      <c r="F791" s="67"/>
      <c r="G791" s="67"/>
      <c r="H791" s="67"/>
      <c r="I791" s="67"/>
      <c r="J791" s="67"/>
      <c r="K791" s="67"/>
      <c r="L791" s="67"/>
      <c r="M791" s="21"/>
      <c r="N791" s="21"/>
      <c r="O791" s="21"/>
      <c r="P791" s="21"/>
      <c r="Q791" s="21"/>
      <c r="R791" s="21"/>
      <c r="S791" s="21"/>
      <c r="T791" s="21"/>
      <c r="U791" s="132"/>
    </row>
    <row r="792" spans="1:21">
      <c r="A792" s="258" t="s">
        <v>47</v>
      </c>
      <c r="B792" s="192"/>
      <c r="C792" s="208"/>
      <c r="D792" s="209"/>
      <c r="E792" s="210"/>
      <c r="F792" s="103"/>
      <c r="G792" s="103"/>
      <c r="H792" s="103"/>
      <c r="I792" s="103"/>
      <c r="J792" s="103"/>
      <c r="K792" s="103"/>
      <c r="L792" s="103"/>
      <c r="M792" s="21"/>
      <c r="N792" s="21"/>
      <c r="O792" s="21"/>
      <c r="P792" s="21"/>
      <c r="Q792" s="21"/>
      <c r="R792" s="21"/>
      <c r="S792" s="21"/>
      <c r="T792" s="21"/>
      <c r="U792" s="132"/>
    </row>
    <row r="793" spans="1:21" ht="12.75" customHeight="1">
      <c r="A793" s="133"/>
      <c r="B793" s="103"/>
      <c r="C793" s="103"/>
      <c r="D793" s="103"/>
      <c r="E793" s="103"/>
      <c r="F793" s="103"/>
      <c r="G793" s="103"/>
      <c r="H793" s="103"/>
      <c r="I793" s="103"/>
      <c r="J793" s="103"/>
      <c r="K793" s="103"/>
      <c r="L793" s="103"/>
      <c r="M793" s="21"/>
      <c r="N793" s="21"/>
      <c r="O793" s="21"/>
      <c r="P793" s="21"/>
      <c r="Q793" s="21"/>
      <c r="R793" s="21"/>
      <c r="S793" s="21"/>
      <c r="T793" s="21"/>
      <c r="U793" s="132"/>
    </row>
    <row r="794" spans="1:21" ht="23.25" customHeight="1">
      <c r="A794" s="134" t="s">
        <v>186</v>
      </c>
      <c r="B794" s="104"/>
      <c r="C794" s="104"/>
      <c r="D794" s="104"/>
      <c r="E794" s="104"/>
      <c r="F794" s="104"/>
      <c r="G794" s="104"/>
      <c r="H794" s="104"/>
      <c r="I794" s="104"/>
      <c r="J794" s="104"/>
      <c r="K794" s="104"/>
      <c r="L794" s="21"/>
      <c r="M794" s="21"/>
      <c r="N794" s="21"/>
      <c r="O794" s="21"/>
      <c r="P794" s="21"/>
      <c r="Q794" s="21"/>
      <c r="R794" s="21"/>
      <c r="S794" s="21"/>
      <c r="T794" s="21"/>
      <c r="U794" s="132"/>
    </row>
    <row r="795" spans="1:21">
      <c r="A795" s="258"/>
      <c r="B795" s="192"/>
      <c r="C795" s="190" t="s">
        <v>63</v>
      </c>
      <c r="D795" s="191"/>
      <c r="E795" s="192"/>
      <c r="F795" s="216" t="s">
        <v>138</v>
      </c>
      <c r="G795" s="216"/>
      <c r="H795" s="216"/>
      <c r="I795" s="216"/>
      <c r="J795" s="216"/>
      <c r="K795" s="216"/>
      <c r="L795" s="103"/>
      <c r="M795" s="21"/>
      <c r="N795" s="21"/>
      <c r="O795" s="21"/>
      <c r="P795" s="21"/>
      <c r="Q795" s="21"/>
      <c r="R795" s="21"/>
      <c r="S795" s="21"/>
      <c r="T795" s="21"/>
      <c r="U795" s="132"/>
    </row>
    <row r="796" spans="1:21">
      <c r="A796" s="262" t="s">
        <v>637</v>
      </c>
      <c r="B796" s="263"/>
      <c r="C796" s="243"/>
      <c r="D796" s="244"/>
      <c r="E796" s="253"/>
      <c r="F796" s="243"/>
      <c r="G796" s="253"/>
      <c r="H796" s="243"/>
      <c r="I796" s="253"/>
      <c r="J796" s="243"/>
      <c r="K796" s="253"/>
      <c r="L796" s="67"/>
      <c r="M796" s="21"/>
      <c r="N796" s="21"/>
      <c r="O796" s="21"/>
      <c r="P796" s="21"/>
      <c r="Q796" s="21"/>
      <c r="R796" s="21"/>
      <c r="S796" s="21"/>
      <c r="T796" s="21"/>
      <c r="U796" s="132"/>
    </row>
    <row r="797" spans="1:21">
      <c r="A797" s="264" t="s">
        <v>638</v>
      </c>
      <c r="B797" s="204"/>
      <c r="C797" s="243"/>
      <c r="D797" s="244"/>
      <c r="E797" s="253"/>
      <c r="F797" s="243"/>
      <c r="G797" s="253"/>
      <c r="H797" s="243"/>
      <c r="I797" s="253"/>
      <c r="J797" s="243"/>
      <c r="K797" s="253"/>
      <c r="L797" s="103"/>
      <c r="M797" s="21"/>
      <c r="N797" s="21"/>
      <c r="O797" s="21"/>
      <c r="P797" s="21"/>
      <c r="Q797" s="21"/>
      <c r="R797" s="21"/>
      <c r="S797" s="21"/>
      <c r="T797" s="21"/>
      <c r="U797" s="132"/>
    </row>
    <row r="798" spans="1:21">
      <c r="A798" s="277" t="s">
        <v>48</v>
      </c>
      <c r="B798" s="278"/>
      <c r="C798" s="181"/>
      <c r="D798" s="181"/>
      <c r="E798" s="105" t="s">
        <v>133</v>
      </c>
      <c r="F798" s="67"/>
      <c r="G798" s="67"/>
      <c r="H798" s="67"/>
      <c r="I798" s="67"/>
      <c r="J798" s="67"/>
      <c r="K798" s="103"/>
      <c r="L798" s="103"/>
      <c r="M798" s="21"/>
      <c r="N798" s="21"/>
      <c r="O798" s="21"/>
      <c r="P798" s="21"/>
      <c r="Q798" s="21"/>
      <c r="R798" s="21"/>
      <c r="S798" s="21"/>
      <c r="T798" s="21"/>
      <c r="U798" s="132"/>
    </row>
    <row r="799" spans="1:21">
      <c r="A799" s="133"/>
      <c r="B799" s="103"/>
      <c r="C799" s="103"/>
      <c r="D799" s="103"/>
      <c r="E799" s="103"/>
      <c r="F799" s="67"/>
      <c r="G799" s="67"/>
      <c r="H799" s="67"/>
      <c r="I799" s="67"/>
      <c r="J799" s="67"/>
      <c r="K799" s="103"/>
      <c r="L799" s="103"/>
      <c r="M799" s="21"/>
      <c r="N799" s="21"/>
      <c r="O799" s="21"/>
      <c r="P799" s="21"/>
      <c r="Q799" s="21"/>
      <c r="R799" s="21"/>
      <c r="S799" s="21"/>
      <c r="T799" s="21"/>
      <c r="U799" s="132"/>
    </row>
    <row r="800" spans="1:21" ht="23.25" customHeight="1">
      <c r="A800" s="134" t="s">
        <v>187</v>
      </c>
      <c r="B800" s="104"/>
      <c r="C800" s="104"/>
      <c r="D800" s="104"/>
      <c r="E800" s="104"/>
      <c r="F800" s="104"/>
      <c r="G800" s="104"/>
      <c r="H800" s="104"/>
      <c r="I800" s="104"/>
      <c r="J800" s="104"/>
      <c r="K800" s="104"/>
      <c r="L800" s="21"/>
      <c r="M800" s="21"/>
      <c r="N800" s="21"/>
      <c r="O800" s="21"/>
      <c r="P800" s="21"/>
      <c r="Q800" s="21"/>
      <c r="R800" s="21"/>
      <c r="S800" s="21"/>
      <c r="T800" s="21"/>
      <c r="U800" s="132"/>
    </row>
    <row r="801" spans="1:21" ht="34.5" customHeight="1">
      <c r="A801" s="254" t="s">
        <v>743</v>
      </c>
      <c r="B801" s="255"/>
      <c r="C801" s="255"/>
      <c r="D801" s="255"/>
      <c r="E801" s="255"/>
      <c r="F801" s="255"/>
      <c r="G801" s="255"/>
      <c r="H801" s="255"/>
      <c r="I801" s="255"/>
      <c r="J801" s="255"/>
      <c r="K801" s="255"/>
      <c r="L801" s="255"/>
      <c r="M801" s="255"/>
      <c r="N801" s="255"/>
      <c r="O801" s="255"/>
      <c r="P801" s="255"/>
      <c r="Q801" s="255"/>
      <c r="R801" s="255"/>
      <c r="S801" s="255"/>
      <c r="T801" s="255"/>
      <c r="U801" s="132"/>
    </row>
    <row r="802" spans="1:21" ht="102.45" customHeight="1">
      <c r="A802" s="254"/>
      <c r="B802" s="255"/>
      <c r="C802" s="255"/>
      <c r="D802" s="255"/>
      <c r="E802" s="255"/>
      <c r="F802" s="255"/>
      <c r="G802" s="255"/>
      <c r="H802" s="255"/>
      <c r="I802" s="255"/>
      <c r="J802" s="255"/>
      <c r="K802" s="255"/>
      <c r="L802" s="255"/>
      <c r="M802" s="255"/>
      <c r="N802" s="255"/>
      <c r="O802" s="255"/>
      <c r="P802" s="255"/>
      <c r="Q802" s="255"/>
      <c r="R802" s="255"/>
      <c r="S802" s="255"/>
      <c r="T802" s="255"/>
      <c r="U802" s="132"/>
    </row>
    <row r="803" spans="1:21">
      <c r="A803" s="258" t="s">
        <v>179</v>
      </c>
      <c r="B803" s="191"/>
      <c r="C803" s="191"/>
      <c r="D803" s="256"/>
      <c r="E803" s="257"/>
      <c r="F803" s="259" t="s">
        <v>180</v>
      </c>
      <c r="G803" s="260"/>
      <c r="H803" s="260"/>
      <c r="I803" s="256"/>
      <c r="J803" s="257"/>
      <c r="K803" s="21"/>
      <c r="L803" s="21"/>
      <c r="M803" s="261" t="s">
        <v>395</v>
      </c>
      <c r="N803" s="261"/>
      <c r="O803" s="261"/>
      <c r="P803" s="261"/>
      <c r="Q803" s="261"/>
      <c r="R803" s="261"/>
      <c r="S803" s="261"/>
      <c r="T803" s="261"/>
      <c r="U803" s="132"/>
    </row>
    <row r="804" spans="1:21" ht="18.600000000000001" thickBot="1">
      <c r="A804" s="267" t="s">
        <v>393</v>
      </c>
      <c r="B804" s="216"/>
      <c r="C804" s="221" t="s">
        <v>135</v>
      </c>
      <c r="D804" s="222"/>
      <c r="E804" s="223"/>
      <c r="F804" s="274" t="s">
        <v>394</v>
      </c>
      <c r="G804" s="216"/>
      <c r="H804" s="216"/>
      <c r="I804" s="216"/>
      <c r="J804" s="216"/>
      <c r="K804" s="216"/>
      <c r="L804" s="21"/>
      <c r="M804" s="106" t="s">
        <v>24</v>
      </c>
      <c r="N804" s="190" t="s">
        <v>359</v>
      </c>
      <c r="O804" s="191"/>
      <c r="P804" s="191"/>
      <c r="Q804" s="106" t="s">
        <v>24</v>
      </c>
      <c r="R804" s="190" t="s">
        <v>359</v>
      </c>
      <c r="S804" s="191"/>
      <c r="T804" s="192"/>
      <c r="U804" s="132"/>
    </row>
    <row r="805" spans="1:21" ht="18.75" customHeight="1" thickTop="1">
      <c r="A805" s="267"/>
      <c r="B805" s="216"/>
      <c r="C805" s="26" t="s">
        <v>134</v>
      </c>
      <c r="D805" s="26" t="s">
        <v>50</v>
      </c>
      <c r="E805" s="39" t="s">
        <v>51</v>
      </c>
      <c r="F805" s="107" t="s">
        <v>52</v>
      </c>
      <c r="G805" s="70" t="s">
        <v>53</v>
      </c>
      <c r="H805" s="46" t="s">
        <v>54</v>
      </c>
      <c r="I805" s="46" t="s">
        <v>55</v>
      </c>
      <c r="J805" s="46" t="s">
        <v>56</v>
      </c>
      <c r="K805" s="46" t="s">
        <v>57</v>
      </c>
      <c r="L805" s="21"/>
      <c r="M805" s="102">
        <v>1</v>
      </c>
      <c r="N805" s="245" t="s">
        <v>386</v>
      </c>
      <c r="O805" s="246"/>
      <c r="P805" s="246"/>
      <c r="Q805" s="102">
        <v>17</v>
      </c>
      <c r="R805" s="248" t="s">
        <v>241</v>
      </c>
      <c r="S805" s="249"/>
      <c r="T805" s="250"/>
      <c r="U805" s="132"/>
    </row>
    <row r="806" spans="1:21" ht="24.75" customHeight="1">
      <c r="A806" s="265" t="s">
        <v>124</v>
      </c>
      <c r="B806" s="266"/>
      <c r="C806" s="158"/>
      <c r="D806" s="158"/>
      <c r="E806" s="108">
        <f>D806-C806</f>
        <v>0</v>
      </c>
      <c r="F806" s="160"/>
      <c r="G806" s="161"/>
      <c r="H806" s="159"/>
      <c r="I806" s="159"/>
      <c r="J806" s="159"/>
      <c r="K806" s="159"/>
      <c r="L806" s="21"/>
      <c r="M806" s="102">
        <v>2</v>
      </c>
      <c r="N806" s="245" t="s">
        <v>360</v>
      </c>
      <c r="O806" s="246"/>
      <c r="P806" s="246"/>
      <c r="Q806" s="109">
        <v>18</v>
      </c>
      <c r="R806" s="248" t="s">
        <v>385</v>
      </c>
      <c r="S806" s="249"/>
      <c r="T806" s="250"/>
      <c r="U806" s="132"/>
    </row>
    <row r="807" spans="1:21" ht="24.75" customHeight="1">
      <c r="A807" s="265" t="s">
        <v>125</v>
      </c>
      <c r="B807" s="266"/>
      <c r="C807" s="158"/>
      <c r="D807" s="158"/>
      <c r="E807" s="108">
        <f>D807-C807</f>
        <v>0</v>
      </c>
      <c r="F807" s="160"/>
      <c r="G807" s="161"/>
      <c r="H807" s="159"/>
      <c r="I807" s="159"/>
      <c r="J807" s="159"/>
      <c r="K807" s="159"/>
      <c r="L807" s="21"/>
      <c r="M807" s="102">
        <v>3</v>
      </c>
      <c r="N807" s="245" t="s">
        <v>387</v>
      </c>
      <c r="O807" s="246"/>
      <c r="P807" s="246"/>
      <c r="Q807" s="102">
        <v>19</v>
      </c>
      <c r="R807" s="248" t="s">
        <v>384</v>
      </c>
      <c r="S807" s="249"/>
      <c r="T807" s="250"/>
      <c r="U807" s="132"/>
    </row>
    <row r="808" spans="1:21" ht="27" customHeight="1">
      <c r="A808" s="265" t="s">
        <v>126</v>
      </c>
      <c r="B808" s="266"/>
      <c r="C808" s="158"/>
      <c r="D808" s="158"/>
      <c r="E808" s="108">
        <f>D808-C808</f>
        <v>0</v>
      </c>
      <c r="F808" s="160"/>
      <c r="G808" s="161"/>
      <c r="H808" s="159"/>
      <c r="I808" s="159"/>
      <c r="J808" s="159"/>
      <c r="K808" s="159"/>
      <c r="L808" s="21"/>
      <c r="M808" s="102">
        <v>4</v>
      </c>
      <c r="N808" s="245" t="s">
        <v>362</v>
      </c>
      <c r="O808" s="246"/>
      <c r="P808" s="246"/>
      <c r="Q808" s="102">
        <v>20</v>
      </c>
      <c r="R808" s="248" t="s">
        <v>383</v>
      </c>
      <c r="S808" s="249"/>
      <c r="T808" s="250"/>
      <c r="U808" s="132"/>
    </row>
    <row r="809" spans="1:21" ht="24.75" customHeight="1">
      <c r="A809" s="265" t="s">
        <v>127</v>
      </c>
      <c r="B809" s="266"/>
      <c r="C809" s="158"/>
      <c r="D809" s="158"/>
      <c r="E809" s="108">
        <f t="shared" ref="E809:E810" si="21">D809-C809</f>
        <v>0</v>
      </c>
      <c r="F809" s="160"/>
      <c r="G809" s="161"/>
      <c r="H809" s="159"/>
      <c r="I809" s="159"/>
      <c r="J809" s="159"/>
      <c r="K809" s="159"/>
      <c r="L809" s="21"/>
      <c r="M809" s="102">
        <v>5</v>
      </c>
      <c r="N809" s="245" t="s">
        <v>363</v>
      </c>
      <c r="O809" s="246"/>
      <c r="P809" s="246"/>
      <c r="Q809" s="109">
        <v>21</v>
      </c>
      <c r="R809" s="248" t="s">
        <v>380</v>
      </c>
      <c r="S809" s="249"/>
      <c r="T809" s="250"/>
      <c r="U809" s="132"/>
    </row>
    <row r="810" spans="1:21" ht="24.75" customHeight="1">
      <c r="A810" s="270" t="s">
        <v>658</v>
      </c>
      <c r="B810" s="271"/>
      <c r="C810" s="158"/>
      <c r="D810" s="158"/>
      <c r="E810" s="108">
        <f t="shared" si="21"/>
        <v>0</v>
      </c>
      <c r="F810" s="160"/>
      <c r="G810" s="161"/>
      <c r="H810" s="159"/>
      <c r="I810" s="159"/>
      <c r="J810" s="159"/>
      <c r="K810" s="159"/>
      <c r="L810" s="21"/>
      <c r="M810" s="102">
        <v>6</v>
      </c>
      <c r="N810" s="245" t="s">
        <v>364</v>
      </c>
      <c r="O810" s="246"/>
      <c r="P810" s="246"/>
      <c r="Q810" s="102">
        <v>22</v>
      </c>
      <c r="R810" s="248" t="s">
        <v>379</v>
      </c>
      <c r="S810" s="249"/>
      <c r="T810" s="250"/>
      <c r="U810" s="132"/>
    </row>
    <row r="811" spans="1:21" ht="24.75" customHeight="1">
      <c r="A811" s="270" t="s">
        <v>659</v>
      </c>
      <c r="B811" s="271"/>
      <c r="C811" s="158"/>
      <c r="D811" s="158"/>
      <c r="E811" s="108">
        <f>D811-C811</f>
        <v>0</v>
      </c>
      <c r="F811" s="160"/>
      <c r="G811" s="161"/>
      <c r="H811" s="159"/>
      <c r="I811" s="159"/>
      <c r="J811" s="159"/>
      <c r="K811" s="159"/>
      <c r="L811" s="21"/>
      <c r="M811" s="102">
        <v>7</v>
      </c>
      <c r="N811" s="245" t="s">
        <v>365</v>
      </c>
      <c r="O811" s="246"/>
      <c r="P811" s="246"/>
      <c r="Q811" s="102">
        <v>23</v>
      </c>
      <c r="R811" s="248" t="s">
        <v>378</v>
      </c>
      <c r="S811" s="249"/>
      <c r="T811" s="250"/>
      <c r="U811" s="132"/>
    </row>
    <row r="812" spans="1:21" ht="29.4" customHeight="1">
      <c r="A812" s="272" t="s">
        <v>128</v>
      </c>
      <c r="B812" s="273"/>
      <c r="C812" s="158"/>
      <c r="D812" s="158"/>
      <c r="E812" s="108">
        <f>D812-C812</f>
        <v>0</v>
      </c>
      <c r="F812" s="160"/>
      <c r="G812" s="161"/>
      <c r="H812" s="159"/>
      <c r="I812" s="159"/>
      <c r="J812" s="159"/>
      <c r="K812" s="159"/>
      <c r="L812" s="21"/>
      <c r="M812" s="102">
        <v>8</v>
      </c>
      <c r="N812" s="245" t="s">
        <v>366</v>
      </c>
      <c r="O812" s="246"/>
      <c r="P812" s="246"/>
      <c r="Q812" s="109">
        <v>24</v>
      </c>
      <c r="R812" s="248" t="s">
        <v>377</v>
      </c>
      <c r="S812" s="249"/>
      <c r="T812" s="250"/>
      <c r="U812" s="132"/>
    </row>
    <row r="813" spans="1:21" ht="32.4" customHeight="1">
      <c r="A813" s="268" t="s">
        <v>734</v>
      </c>
      <c r="B813" s="269"/>
      <c r="C813" s="158"/>
      <c r="D813" s="158"/>
      <c r="E813" s="108">
        <f t="shared" ref="E813:E815" si="22">D813-C813</f>
        <v>0</v>
      </c>
      <c r="F813" s="160"/>
      <c r="G813" s="161"/>
      <c r="H813" s="159"/>
      <c r="I813" s="159"/>
      <c r="J813" s="159"/>
      <c r="K813" s="159"/>
      <c r="L813" s="21"/>
      <c r="M813" s="102">
        <v>9</v>
      </c>
      <c r="N813" s="245" t="s">
        <v>367</v>
      </c>
      <c r="O813" s="246"/>
      <c r="P813" s="246"/>
      <c r="Q813" s="102">
        <v>25</v>
      </c>
      <c r="R813" s="248" t="s">
        <v>376</v>
      </c>
      <c r="S813" s="249"/>
      <c r="T813" s="250"/>
      <c r="U813" s="132"/>
    </row>
    <row r="814" spans="1:21" ht="24.75" customHeight="1">
      <c r="A814" s="265" t="s">
        <v>129</v>
      </c>
      <c r="B814" s="266"/>
      <c r="C814" s="158"/>
      <c r="D814" s="158"/>
      <c r="E814" s="108">
        <f t="shared" si="22"/>
        <v>0</v>
      </c>
      <c r="F814" s="160"/>
      <c r="G814" s="161"/>
      <c r="H814" s="159"/>
      <c r="I814" s="159"/>
      <c r="J814" s="159"/>
      <c r="K814" s="159"/>
      <c r="L814" s="21"/>
      <c r="M814" s="102">
        <v>10</v>
      </c>
      <c r="N814" s="245" t="s">
        <v>368</v>
      </c>
      <c r="O814" s="246"/>
      <c r="P814" s="246"/>
      <c r="Q814" s="102">
        <v>26</v>
      </c>
      <c r="R814" s="248" t="s">
        <v>375</v>
      </c>
      <c r="S814" s="249"/>
      <c r="T814" s="250"/>
      <c r="U814" s="132"/>
    </row>
    <row r="815" spans="1:21" ht="24.75" customHeight="1">
      <c r="A815" s="270" t="s">
        <v>660</v>
      </c>
      <c r="B815" s="271"/>
      <c r="C815" s="158"/>
      <c r="D815" s="158"/>
      <c r="E815" s="108">
        <f t="shared" si="22"/>
        <v>0</v>
      </c>
      <c r="F815" s="160"/>
      <c r="G815" s="161"/>
      <c r="H815" s="159"/>
      <c r="I815" s="159"/>
      <c r="J815" s="159"/>
      <c r="K815" s="159"/>
      <c r="L815" s="21"/>
      <c r="M815" s="102">
        <v>11</v>
      </c>
      <c r="N815" s="245" t="s">
        <v>245</v>
      </c>
      <c r="O815" s="246"/>
      <c r="P815" s="246"/>
      <c r="Q815" s="109">
        <v>27</v>
      </c>
      <c r="R815" s="248" t="s">
        <v>374</v>
      </c>
      <c r="S815" s="249"/>
      <c r="T815" s="250"/>
      <c r="U815" s="132"/>
    </row>
    <row r="816" spans="1:21" ht="24.75" customHeight="1">
      <c r="A816" s="265" t="s">
        <v>130</v>
      </c>
      <c r="B816" s="266"/>
      <c r="C816" s="158"/>
      <c r="D816" s="158"/>
      <c r="E816" s="108">
        <f>D816-C816</f>
        <v>0</v>
      </c>
      <c r="F816" s="160"/>
      <c r="G816" s="161"/>
      <c r="H816" s="159"/>
      <c r="I816" s="159"/>
      <c r="J816" s="159"/>
      <c r="K816" s="159"/>
      <c r="L816" s="21"/>
      <c r="M816" s="102">
        <v>12</v>
      </c>
      <c r="N816" s="245" t="s">
        <v>369</v>
      </c>
      <c r="O816" s="246"/>
      <c r="P816" s="246"/>
      <c r="Q816" s="102">
        <v>28</v>
      </c>
      <c r="R816" s="248" t="s">
        <v>373</v>
      </c>
      <c r="S816" s="249"/>
      <c r="T816" s="250"/>
      <c r="U816" s="132"/>
    </row>
    <row r="817" spans="1:21" ht="24.75" customHeight="1">
      <c r="A817" s="265" t="s">
        <v>131</v>
      </c>
      <c r="B817" s="266"/>
      <c r="C817" s="158"/>
      <c r="D817" s="158"/>
      <c r="E817" s="108">
        <f>D817-C817</f>
        <v>0</v>
      </c>
      <c r="F817" s="160"/>
      <c r="G817" s="161"/>
      <c r="H817" s="159"/>
      <c r="I817" s="159"/>
      <c r="J817" s="159"/>
      <c r="K817" s="159"/>
      <c r="L817" s="21"/>
      <c r="M817" s="102">
        <v>13</v>
      </c>
      <c r="N817" s="245" t="s">
        <v>388</v>
      </c>
      <c r="O817" s="246"/>
      <c r="P817" s="246"/>
      <c r="Q817" s="102">
        <v>29</v>
      </c>
      <c r="R817" s="248" t="s">
        <v>372</v>
      </c>
      <c r="S817" s="249"/>
      <c r="T817" s="250"/>
      <c r="U817" s="132"/>
    </row>
    <row r="818" spans="1:21" ht="24.75" customHeight="1">
      <c r="A818" s="265" t="s">
        <v>132</v>
      </c>
      <c r="B818" s="266"/>
      <c r="C818" s="158"/>
      <c r="D818" s="158"/>
      <c r="E818" s="108">
        <f>D818-C818</f>
        <v>0</v>
      </c>
      <c r="F818" s="160"/>
      <c r="G818" s="161"/>
      <c r="H818" s="159"/>
      <c r="I818" s="159"/>
      <c r="J818" s="159"/>
      <c r="K818" s="159"/>
      <c r="L818" s="21"/>
      <c r="M818" s="102">
        <v>14</v>
      </c>
      <c r="N818" s="245" t="s">
        <v>389</v>
      </c>
      <c r="O818" s="246"/>
      <c r="P818" s="246"/>
      <c r="Q818" s="109">
        <v>30</v>
      </c>
      <c r="R818" s="248" t="s">
        <v>371</v>
      </c>
      <c r="S818" s="249"/>
      <c r="T818" s="250"/>
      <c r="U818" s="132"/>
    </row>
    <row r="819" spans="1:21" ht="24.75" customHeight="1">
      <c r="A819" s="251" t="s">
        <v>731</v>
      </c>
      <c r="B819" s="252"/>
      <c r="C819" s="154" t="str">
        <f>IF(COUNTBLANK(C806:C818),"空欄あり",COUNT(C806:C818)-COUNTIF(C806:C818,0))</f>
        <v>空欄あり</v>
      </c>
      <c r="D819" s="154" t="str">
        <f>IF(COUNTBLANK(D806:D818),"空欄あり",COUNT(D806:D818)-COUNTIF(D806:D818,0))</f>
        <v>空欄あり</v>
      </c>
      <c r="E819" s="157"/>
      <c r="F819" s="21"/>
      <c r="G819" s="21"/>
      <c r="H819" s="21"/>
      <c r="I819" s="21"/>
      <c r="J819" s="21"/>
      <c r="K819" s="21"/>
      <c r="L819" s="21"/>
      <c r="M819" s="102">
        <v>15</v>
      </c>
      <c r="N819" s="245" t="s">
        <v>390</v>
      </c>
      <c r="O819" s="246"/>
      <c r="P819" s="247"/>
      <c r="Q819" s="102">
        <v>31</v>
      </c>
      <c r="R819" s="248" t="s">
        <v>370</v>
      </c>
      <c r="S819" s="249"/>
      <c r="T819" s="250"/>
      <c r="U819" s="132"/>
    </row>
    <row r="820" spans="1:21" ht="24.75" customHeight="1">
      <c r="A820" s="251" t="s">
        <v>732</v>
      </c>
      <c r="B820" s="252"/>
      <c r="C820" s="154" t="str">
        <f>IF(C819="空欄あり","-",IF(D803="","-",IF(I803="","-",IF(G820=0,"-",IF(C819=10,SUM(C806:C818)*1.3,IF(C819=11,SUM(C806:C818)*1.182,IF(C819=12,SUM(C806:C818)*1.084,IF(C819=13,SUM(C806:C818)*1,"-"))))))))</f>
        <v>-</v>
      </c>
      <c r="D820" s="154" t="str">
        <f>IF(D819="空欄あり","-",IF(D803="","-",IF(I803="","-",IF(G820=0,"-",IF(D819=10,SUM(D806:D818)*1.3,IF(D819=11,SUM(D806:D818)*1.182,IF(D819=12,SUM(D806:D818)*1.084,IF(D819=13,SUM(D806:D818)*1,"-"))))))))</f>
        <v>-</v>
      </c>
      <c r="E820" s="156" t="str">
        <f>IF(C820="-","-",IF(D820="-","-",D820-C820))</f>
        <v>-</v>
      </c>
      <c r="F820" s="21"/>
      <c r="G820" s="155">
        <f>IF(A813=選択肢!$A$13,1,IF(A813=選択肢!$A$14,1,0))</f>
        <v>0</v>
      </c>
      <c r="H820" s="21"/>
      <c r="I820" s="21"/>
      <c r="J820" s="21"/>
      <c r="K820" s="21"/>
      <c r="L820" s="21"/>
      <c r="M820" s="102">
        <v>16</v>
      </c>
      <c r="N820" s="245" t="s">
        <v>391</v>
      </c>
      <c r="O820" s="246"/>
      <c r="P820" s="247"/>
      <c r="Q820" s="21"/>
      <c r="R820" s="21"/>
      <c r="S820" s="21"/>
      <c r="T820" s="21"/>
      <c r="U820" s="132"/>
    </row>
    <row r="821" spans="1:21" ht="18.600000000000001" thickBot="1">
      <c r="A821" s="143"/>
      <c r="B821" s="142"/>
      <c r="C821" s="142"/>
      <c r="D821" s="142"/>
      <c r="E821" s="142"/>
      <c r="F821" s="135"/>
      <c r="G821" s="135"/>
      <c r="H821" s="135"/>
      <c r="I821" s="135"/>
      <c r="J821" s="135"/>
      <c r="K821" s="135"/>
      <c r="L821" s="135"/>
      <c r="M821" s="135"/>
      <c r="N821" s="135"/>
      <c r="O821" s="135"/>
      <c r="P821" s="135"/>
      <c r="Q821" s="135"/>
      <c r="R821" s="135"/>
      <c r="S821" s="135"/>
      <c r="T821" s="135"/>
      <c r="U821" s="136"/>
    </row>
    <row r="822" spans="1:21" ht="18.600000000000001" thickBot="1"/>
    <row r="823" spans="1:21">
      <c r="A823" s="137">
        <v>22</v>
      </c>
      <c r="B823" s="129"/>
      <c r="C823" s="129"/>
      <c r="D823" s="129"/>
      <c r="E823" s="129"/>
      <c r="F823" s="129"/>
      <c r="G823" s="129"/>
      <c r="H823" s="129"/>
      <c r="I823" s="129"/>
      <c r="J823" s="129"/>
      <c r="K823" s="129"/>
      <c r="L823" s="129"/>
      <c r="M823" s="129"/>
      <c r="N823" s="129"/>
      <c r="O823" s="129"/>
      <c r="P823" s="129"/>
      <c r="Q823" s="129"/>
      <c r="R823" s="129"/>
      <c r="S823" s="129"/>
      <c r="T823" s="129"/>
      <c r="U823" s="130"/>
    </row>
    <row r="824" spans="1:21" ht="23.25" customHeight="1">
      <c r="A824" s="131"/>
      <c r="B824" s="21"/>
      <c r="C824" s="21"/>
      <c r="D824" s="21"/>
      <c r="E824" s="21"/>
      <c r="F824" s="276" t="s">
        <v>139</v>
      </c>
      <c r="G824" s="276"/>
      <c r="H824" s="181"/>
      <c r="I824" s="181"/>
      <c r="J824" s="181"/>
      <c r="K824" s="181"/>
      <c r="L824" s="21"/>
      <c r="M824" s="21"/>
      <c r="N824" s="21"/>
      <c r="O824" s="21"/>
      <c r="P824" s="21"/>
      <c r="Q824" s="21"/>
      <c r="R824" s="21"/>
      <c r="S824" s="21"/>
      <c r="T824" s="21"/>
      <c r="U824" s="132"/>
    </row>
    <row r="825" spans="1:21">
      <c r="A825" s="131" t="s">
        <v>636</v>
      </c>
      <c r="B825" s="21"/>
      <c r="C825" s="21"/>
      <c r="D825" s="21"/>
      <c r="E825" s="21"/>
      <c r="F825" s="21"/>
      <c r="G825" s="21"/>
      <c r="H825" s="21"/>
      <c r="I825" s="21"/>
      <c r="J825" s="21"/>
      <c r="K825" s="21"/>
      <c r="L825" s="21"/>
      <c r="M825" s="21"/>
      <c r="N825" s="21"/>
      <c r="O825" s="21"/>
      <c r="P825" s="21"/>
      <c r="Q825" s="21"/>
      <c r="R825" s="21"/>
      <c r="S825" s="21"/>
      <c r="T825" s="21"/>
      <c r="U825" s="132"/>
    </row>
    <row r="826" spans="1:21">
      <c r="A826" s="258" t="s">
        <v>123</v>
      </c>
      <c r="B826" s="192"/>
      <c r="C826" s="208"/>
      <c r="D826" s="209"/>
      <c r="E826" s="210"/>
      <c r="F826" s="103"/>
      <c r="G826" s="103"/>
      <c r="H826" s="103"/>
      <c r="I826" s="103"/>
      <c r="J826" s="21"/>
      <c r="K826" s="21"/>
      <c r="L826" s="21"/>
      <c r="M826" s="21"/>
      <c r="N826" s="21"/>
      <c r="O826" s="21"/>
      <c r="P826" s="21"/>
      <c r="Q826" s="21"/>
      <c r="R826" s="21"/>
      <c r="S826" s="21"/>
      <c r="T826" s="21"/>
      <c r="U826" s="132"/>
    </row>
    <row r="827" spans="1:21">
      <c r="A827" s="258" t="s">
        <v>43</v>
      </c>
      <c r="B827" s="192"/>
      <c r="C827" s="208"/>
      <c r="D827" s="209"/>
      <c r="E827" s="210"/>
      <c r="F827" s="103"/>
      <c r="G827" s="103"/>
      <c r="H827" s="103"/>
      <c r="I827" s="103"/>
      <c r="J827" s="21"/>
      <c r="K827" s="21"/>
      <c r="L827" s="21"/>
      <c r="M827" s="21"/>
      <c r="N827" s="21"/>
      <c r="O827" s="21"/>
      <c r="P827" s="21"/>
      <c r="Q827" s="21"/>
      <c r="R827" s="21"/>
      <c r="S827" s="21"/>
      <c r="T827" s="21"/>
      <c r="U827" s="132"/>
    </row>
    <row r="828" spans="1:21">
      <c r="A828" s="258" t="s">
        <v>44</v>
      </c>
      <c r="B828" s="192"/>
      <c r="C828" s="208"/>
      <c r="D828" s="209"/>
      <c r="E828" s="210"/>
      <c r="F828" s="67"/>
      <c r="G828" s="67"/>
      <c r="H828" s="67"/>
      <c r="I828" s="67"/>
      <c r="J828" s="67"/>
      <c r="K828" s="67"/>
      <c r="L828" s="67"/>
      <c r="M828" s="21"/>
      <c r="N828" s="21"/>
      <c r="O828" s="21"/>
      <c r="P828" s="21"/>
      <c r="Q828" s="21"/>
      <c r="R828" s="21"/>
      <c r="S828" s="21"/>
      <c r="T828" s="21"/>
      <c r="U828" s="132"/>
    </row>
    <row r="829" spans="1:21">
      <c r="A829" s="258" t="s">
        <v>45</v>
      </c>
      <c r="B829" s="192"/>
      <c r="C829" s="243"/>
      <c r="D829" s="244"/>
      <c r="E829" s="244"/>
      <c r="F829" s="243"/>
      <c r="G829" s="244"/>
      <c r="H829" s="244"/>
      <c r="I829" s="211"/>
      <c r="J829" s="211"/>
      <c r="K829" s="211"/>
      <c r="L829" s="67"/>
      <c r="M829" s="21"/>
      <c r="N829" s="21"/>
      <c r="O829" s="21"/>
      <c r="P829" s="21"/>
      <c r="Q829" s="21"/>
      <c r="R829" s="21"/>
      <c r="S829" s="21"/>
      <c r="T829" s="21"/>
      <c r="U829" s="132"/>
    </row>
    <row r="830" spans="1:21">
      <c r="A830" s="275" t="s">
        <v>46</v>
      </c>
      <c r="B830" s="223"/>
      <c r="C830" s="243"/>
      <c r="D830" s="244"/>
      <c r="E830" s="253"/>
      <c r="F830" s="67"/>
      <c r="G830" s="67"/>
      <c r="H830" s="67"/>
      <c r="I830" s="67"/>
      <c r="J830" s="67"/>
      <c r="K830" s="67"/>
      <c r="L830" s="67"/>
      <c r="M830" s="21"/>
      <c r="N830" s="21"/>
      <c r="O830" s="21"/>
      <c r="P830" s="21"/>
      <c r="Q830" s="21"/>
      <c r="R830" s="21"/>
      <c r="S830" s="21"/>
      <c r="T830" s="21"/>
      <c r="U830" s="132"/>
    </row>
    <row r="831" spans="1:21">
      <c r="A831" s="258" t="s">
        <v>47</v>
      </c>
      <c r="B831" s="192"/>
      <c r="C831" s="208"/>
      <c r="D831" s="209"/>
      <c r="E831" s="210"/>
      <c r="F831" s="103"/>
      <c r="G831" s="103"/>
      <c r="H831" s="103"/>
      <c r="I831" s="103"/>
      <c r="J831" s="103"/>
      <c r="K831" s="103"/>
      <c r="L831" s="103"/>
      <c r="M831" s="21"/>
      <c r="N831" s="21"/>
      <c r="O831" s="21"/>
      <c r="P831" s="21"/>
      <c r="Q831" s="21"/>
      <c r="R831" s="21"/>
      <c r="S831" s="21"/>
      <c r="T831" s="21"/>
      <c r="U831" s="132"/>
    </row>
    <row r="832" spans="1:21" ht="12.75" customHeight="1">
      <c r="A832" s="133"/>
      <c r="B832" s="103"/>
      <c r="C832" s="103"/>
      <c r="D832" s="103"/>
      <c r="E832" s="103"/>
      <c r="F832" s="103"/>
      <c r="G832" s="103"/>
      <c r="H832" s="103"/>
      <c r="I832" s="103"/>
      <c r="J832" s="103"/>
      <c r="K832" s="103"/>
      <c r="L832" s="103"/>
      <c r="M832" s="21"/>
      <c r="N832" s="21"/>
      <c r="O832" s="21"/>
      <c r="P832" s="21"/>
      <c r="Q832" s="21"/>
      <c r="R832" s="21"/>
      <c r="S832" s="21"/>
      <c r="T832" s="21"/>
      <c r="U832" s="132"/>
    </row>
    <row r="833" spans="1:21" ht="23.25" customHeight="1">
      <c r="A833" s="134" t="s">
        <v>186</v>
      </c>
      <c r="B833" s="104"/>
      <c r="C833" s="104"/>
      <c r="D833" s="104"/>
      <c r="E833" s="104"/>
      <c r="F833" s="104"/>
      <c r="G833" s="104"/>
      <c r="H833" s="104"/>
      <c r="I833" s="104"/>
      <c r="J833" s="104"/>
      <c r="K833" s="104"/>
      <c r="L833" s="21"/>
      <c r="M833" s="21"/>
      <c r="N833" s="21"/>
      <c r="O833" s="21"/>
      <c r="P833" s="21"/>
      <c r="Q833" s="21"/>
      <c r="R833" s="21"/>
      <c r="S833" s="21"/>
      <c r="T833" s="21"/>
      <c r="U833" s="132"/>
    </row>
    <row r="834" spans="1:21">
      <c r="A834" s="258"/>
      <c r="B834" s="192"/>
      <c r="C834" s="190" t="s">
        <v>63</v>
      </c>
      <c r="D834" s="191"/>
      <c r="E834" s="192"/>
      <c r="F834" s="216" t="s">
        <v>138</v>
      </c>
      <c r="G834" s="216"/>
      <c r="H834" s="216"/>
      <c r="I834" s="216"/>
      <c r="J834" s="216"/>
      <c r="K834" s="216"/>
      <c r="L834" s="103"/>
      <c r="M834" s="21"/>
      <c r="N834" s="21"/>
      <c r="O834" s="21"/>
      <c r="P834" s="21"/>
      <c r="Q834" s="21"/>
      <c r="R834" s="21"/>
      <c r="S834" s="21"/>
      <c r="T834" s="21"/>
      <c r="U834" s="132"/>
    </row>
    <row r="835" spans="1:21">
      <c r="A835" s="262" t="s">
        <v>637</v>
      </c>
      <c r="B835" s="263"/>
      <c r="C835" s="243"/>
      <c r="D835" s="244"/>
      <c r="E835" s="253"/>
      <c r="F835" s="243"/>
      <c r="G835" s="253"/>
      <c r="H835" s="243"/>
      <c r="I835" s="253"/>
      <c r="J835" s="243"/>
      <c r="K835" s="253"/>
      <c r="L835" s="67"/>
      <c r="M835" s="21"/>
      <c r="N835" s="21"/>
      <c r="O835" s="21"/>
      <c r="P835" s="21"/>
      <c r="Q835" s="21"/>
      <c r="R835" s="21"/>
      <c r="S835" s="21"/>
      <c r="T835" s="21"/>
      <c r="U835" s="132"/>
    </row>
    <row r="836" spans="1:21">
      <c r="A836" s="264" t="s">
        <v>638</v>
      </c>
      <c r="B836" s="204"/>
      <c r="C836" s="243"/>
      <c r="D836" s="244"/>
      <c r="E836" s="253"/>
      <c r="F836" s="243"/>
      <c r="G836" s="253"/>
      <c r="H836" s="243"/>
      <c r="I836" s="253"/>
      <c r="J836" s="243"/>
      <c r="K836" s="253"/>
      <c r="L836" s="103"/>
      <c r="M836" s="21"/>
      <c r="N836" s="21"/>
      <c r="O836" s="21"/>
      <c r="P836" s="21"/>
      <c r="Q836" s="21"/>
      <c r="R836" s="21"/>
      <c r="S836" s="21"/>
      <c r="T836" s="21"/>
      <c r="U836" s="132"/>
    </row>
    <row r="837" spans="1:21">
      <c r="A837" s="277" t="s">
        <v>48</v>
      </c>
      <c r="B837" s="278"/>
      <c r="C837" s="181"/>
      <c r="D837" s="181"/>
      <c r="E837" s="105" t="s">
        <v>133</v>
      </c>
      <c r="F837" s="67"/>
      <c r="G837" s="67"/>
      <c r="H837" s="67"/>
      <c r="I837" s="67"/>
      <c r="J837" s="67"/>
      <c r="K837" s="103"/>
      <c r="L837" s="103"/>
      <c r="M837" s="21"/>
      <c r="N837" s="21"/>
      <c r="O837" s="21"/>
      <c r="P837" s="21"/>
      <c r="Q837" s="21"/>
      <c r="R837" s="21"/>
      <c r="S837" s="21"/>
      <c r="T837" s="21"/>
      <c r="U837" s="132"/>
    </row>
    <row r="838" spans="1:21">
      <c r="A838" s="133"/>
      <c r="B838" s="103"/>
      <c r="C838" s="103"/>
      <c r="D838" s="103"/>
      <c r="E838" s="103"/>
      <c r="F838" s="67"/>
      <c r="G838" s="67"/>
      <c r="H838" s="67"/>
      <c r="I838" s="67"/>
      <c r="J838" s="67"/>
      <c r="K838" s="103"/>
      <c r="L838" s="103"/>
      <c r="M838" s="21"/>
      <c r="N838" s="21"/>
      <c r="O838" s="21"/>
      <c r="P838" s="21"/>
      <c r="Q838" s="21"/>
      <c r="R838" s="21"/>
      <c r="S838" s="21"/>
      <c r="T838" s="21"/>
      <c r="U838" s="132"/>
    </row>
    <row r="839" spans="1:21" ht="23.25" customHeight="1">
      <c r="A839" s="134" t="s">
        <v>187</v>
      </c>
      <c r="B839" s="104"/>
      <c r="C839" s="104"/>
      <c r="D839" s="104"/>
      <c r="E839" s="104"/>
      <c r="F839" s="104"/>
      <c r="G839" s="104"/>
      <c r="H839" s="104"/>
      <c r="I839" s="104"/>
      <c r="J839" s="104"/>
      <c r="K839" s="104"/>
      <c r="L839" s="21"/>
      <c r="M839" s="21"/>
      <c r="N839" s="21"/>
      <c r="O839" s="21"/>
      <c r="P839" s="21"/>
      <c r="Q839" s="21"/>
      <c r="R839" s="21"/>
      <c r="S839" s="21"/>
      <c r="T839" s="21"/>
      <c r="U839" s="132"/>
    </row>
    <row r="840" spans="1:21" ht="34.5" customHeight="1">
      <c r="A840" s="254" t="s">
        <v>743</v>
      </c>
      <c r="B840" s="255"/>
      <c r="C840" s="255"/>
      <c r="D840" s="255"/>
      <c r="E840" s="255"/>
      <c r="F840" s="255"/>
      <c r="G840" s="255"/>
      <c r="H840" s="255"/>
      <c r="I840" s="255"/>
      <c r="J840" s="255"/>
      <c r="K840" s="255"/>
      <c r="L840" s="255"/>
      <c r="M840" s="255"/>
      <c r="N840" s="255"/>
      <c r="O840" s="255"/>
      <c r="P840" s="255"/>
      <c r="Q840" s="255"/>
      <c r="R840" s="255"/>
      <c r="S840" s="255"/>
      <c r="T840" s="255"/>
      <c r="U840" s="132"/>
    </row>
    <row r="841" spans="1:21" ht="102.45" customHeight="1">
      <c r="A841" s="254"/>
      <c r="B841" s="255"/>
      <c r="C841" s="255"/>
      <c r="D841" s="255"/>
      <c r="E841" s="255"/>
      <c r="F841" s="255"/>
      <c r="G841" s="255"/>
      <c r="H841" s="255"/>
      <c r="I841" s="255"/>
      <c r="J841" s="255"/>
      <c r="K841" s="255"/>
      <c r="L841" s="255"/>
      <c r="M841" s="255"/>
      <c r="N841" s="255"/>
      <c r="O841" s="255"/>
      <c r="P841" s="255"/>
      <c r="Q841" s="255"/>
      <c r="R841" s="255"/>
      <c r="S841" s="255"/>
      <c r="T841" s="255"/>
      <c r="U841" s="132"/>
    </row>
    <row r="842" spans="1:21">
      <c r="A842" s="258" t="s">
        <v>179</v>
      </c>
      <c r="B842" s="191"/>
      <c r="C842" s="191"/>
      <c r="D842" s="256"/>
      <c r="E842" s="257"/>
      <c r="F842" s="259" t="s">
        <v>180</v>
      </c>
      <c r="G842" s="260"/>
      <c r="H842" s="260"/>
      <c r="I842" s="256"/>
      <c r="J842" s="257"/>
      <c r="K842" s="21"/>
      <c r="L842" s="21"/>
      <c r="M842" s="261" t="s">
        <v>395</v>
      </c>
      <c r="N842" s="261"/>
      <c r="O842" s="261"/>
      <c r="P842" s="261"/>
      <c r="Q842" s="261"/>
      <c r="R842" s="261"/>
      <c r="S842" s="261"/>
      <c r="T842" s="261"/>
      <c r="U842" s="132"/>
    </row>
    <row r="843" spans="1:21" ht="18.600000000000001" thickBot="1">
      <c r="A843" s="267" t="s">
        <v>393</v>
      </c>
      <c r="B843" s="216"/>
      <c r="C843" s="221" t="s">
        <v>135</v>
      </c>
      <c r="D843" s="222"/>
      <c r="E843" s="223"/>
      <c r="F843" s="274" t="s">
        <v>394</v>
      </c>
      <c r="G843" s="216"/>
      <c r="H843" s="216"/>
      <c r="I843" s="216"/>
      <c r="J843" s="216"/>
      <c r="K843" s="216"/>
      <c r="L843" s="21"/>
      <c r="M843" s="106" t="s">
        <v>24</v>
      </c>
      <c r="N843" s="190" t="s">
        <v>359</v>
      </c>
      <c r="O843" s="191"/>
      <c r="P843" s="191"/>
      <c r="Q843" s="106" t="s">
        <v>24</v>
      </c>
      <c r="R843" s="190" t="s">
        <v>359</v>
      </c>
      <c r="S843" s="191"/>
      <c r="T843" s="192"/>
      <c r="U843" s="132"/>
    </row>
    <row r="844" spans="1:21" ht="18.75" customHeight="1" thickTop="1">
      <c r="A844" s="267"/>
      <c r="B844" s="216"/>
      <c r="C844" s="26" t="s">
        <v>134</v>
      </c>
      <c r="D844" s="26" t="s">
        <v>50</v>
      </c>
      <c r="E844" s="39" t="s">
        <v>51</v>
      </c>
      <c r="F844" s="107" t="s">
        <v>52</v>
      </c>
      <c r="G844" s="70" t="s">
        <v>53</v>
      </c>
      <c r="H844" s="46" t="s">
        <v>54</v>
      </c>
      <c r="I844" s="46" t="s">
        <v>55</v>
      </c>
      <c r="J844" s="46" t="s">
        <v>56</v>
      </c>
      <c r="K844" s="46" t="s">
        <v>57</v>
      </c>
      <c r="L844" s="21"/>
      <c r="M844" s="102">
        <v>1</v>
      </c>
      <c r="N844" s="245" t="s">
        <v>386</v>
      </c>
      <c r="O844" s="246"/>
      <c r="P844" s="246"/>
      <c r="Q844" s="102">
        <v>17</v>
      </c>
      <c r="R844" s="248" t="s">
        <v>241</v>
      </c>
      <c r="S844" s="249"/>
      <c r="T844" s="250"/>
      <c r="U844" s="132"/>
    </row>
    <row r="845" spans="1:21" ht="24.75" customHeight="1">
      <c r="A845" s="265" t="s">
        <v>124</v>
      </c>
      <c r="B845" s="266"/>
      <c r="C845" s="158"/>
      <c r="D845" s="158"/>
      <c r="E845" s="108">
        <f t="shared" ref="E845:E857" si="23">D845-C845</f>
        <v>0</v>
      </c>
      <c r="F845" s="160"/>
      <c r="G845" s="161"/>
      <c r="H845" s="159"/>
      <c r="I845" s="159"/>
      <c r="J845" s="159"/>
      <c r="K845" s="159"/>
      <c r="L845" s="21"/>
      <c r="M845" s="102">
        <v>2</v>
      </c>
      <c r="N845" s="245" t="s">
        <v>360</v>
      </c>
      <c r="O845" s="246"/>
      <c r="P845" s="246"/>
      <c r="Q845" s="109">
        <v>18</v>
      </c>
      <c r="R845" s="248" t="s">
        <v>385</v>
      </c>
      <c r="S845" s="249"/>
      <c r="T845" s="250"/>
      <c r="U845" s="132"/>
    </row>
    <row r="846" spans="1:21" ht="24.75" customHeight="1">
      <c r="A846" s="265" t="s">
        <v>125</v>
      </c>
      <c r="B846" s="266"/>
      <c r="C846" s="158"/>
      <c r="D846" s="158"/>
      <c r="E846" s="108">
        <f t="shared" si="23"/>
        <v>0</v>
      </c>
      <c r="F846" s="160"/>
      <c r="G846" s="161"/>
      <c r="H846" s="159"/>
      <c r="I846" s="159"/>
      <c r="J846" s="159"/>
      <c r="K846" s="159"/>
      <c r="L846" s="21"/>
      <c r="M846" s="102">
        <v>3</v>
      </c>
      <c r="N846" s="245" t="s">
        <v>387</v>
      </c>
      <c r="O846" s="246"/>
      <c r="P846" s="246"/>
      <c r="Q846" s="102">
        <v>19</v>
      </c>
      <c r="R846" s="248" t="s">
        <v>384</v>
      </c>
      <c r="S846" s="249"/>
      <c r="T846" s="250"/>
      <c r="U846" s="132"/>
    </row>
    <row r="847" spans="1:21" ht="27" customHeight="1">
      <c r="A847" s="265" t="s">
        <v>126</v>
      </c>
      <c r="B847" s="266"/>
      <c r="C847" s="158"/>
      <c r="D847" s="158"/>
      <c r="E847" s="108">
        <f t="shared" si="23"/>
        <v>0</v>
      </c>
      <c r="F847" s="160"/>
      <c r="G847" s="161"/>
      <c r="H847" s="159"/>
      <c r="I847" s="159"/>
      <c r="J847" s="159"/>
      <c r="K847" s="159"/>
      <c r="L847" s="21"/>
      <c r="M847" s="102">
        <v>4</v>
      </c>
      <c r="N847" s="245" t="s">
        <v>362</v>
      </c>
      <c r="O847" s="246"/>
      <c r="P847" s="246"/>
      <c r="Q847" s="102">
        <v>20</v>
      </c>
      <c r="R847" s="248" t="s">
        <v>383</v>
      </c>
      <c r="S847" s="249"/>
      <c r="T847" s="250"/>
      <c r="U847" s="132"/>
    </row>
    <row r="848" spans="1:21" ht="24.75" customHeight="1">
      <c r="A848" s="265" t="s">
        <v>127</v>
      </c>
      <c r="B848" s="266"/>
      <c r="C848" s="158"/>
      <c r="D848" s="158"/>
      <c r="E848" s="108">
        <f t="shared" si="23"/>
        <v>0</v>
      </c>
      <c r="F848" s="160"/>
      <c r="G848" s="161"/>
      <c r="H848" s="159"/>
      <c r="I848" s="159"/>
      <c r="J848" s="159"/>
      <c r="K848" s="159"/>
      <c r="L848" s="21"/>
      <c r="M848" s="102">
        <v>5</v>
      </c>
      <c r="N848" s="245" t="s">
        <v>363</v>
      </c>
      <c r="O848" s="246"/>
      <c r="P848" s="246"/>
      <c r="Q848" s="109">
        <v>21</v>
      </c>
      <c r="R848" s="248" t="s">
        <v>380</v>
      </c>
      <c r="S848" s="249"/>
      <c r="T848" s="250"/>
      <c r="U848" s="132"/>
    </row>
    <row r="849" spans="1:21" ht="24.75" customHeight="1">
      <c r="A849" s="270" t="s">
        <v>658</v>
      </c>
      <c r="B849" s="271"/>
      <c r="C849" s="158"/>
      <c r="D849" s="158"/>
      <c r="E849" s="108">
        <f t="shared" si="23"/>
        <v>0</v>
      </c>
      <c r="F849" s="160"/>
      <c r="G849" s="161"/>
      <c r="H849" s="159"/>
      <c r="I849" s="159"/>
      <c r="J849" s="159"/>
      <c r="K849" s="159"/>
      <c r="L849" s="21"/>
      <c r="M849" s="102">
        <v>6</v>
      </c>
      <c r="N849" s="245" t="s">
        <v>364</v>
      </c>
      <c r="O849" s="246"/>
      <c r="P849" s="246"/>
      <c r="Q849" s="102">
        <v>22</v>
      </c>
      <c r="R849" s="248" t="s">
        <v>379</v>
      </c>
      <c r="S849" s="249"/>
      <c r="T849" s="250"/>
      <c r="U849" s="132"/>
    </row>
    <row r="850" spans="1:21" ht="24.75" customHeight="1">
      <c r="A850" s="270" t="s">
        <v>659</v>
      </c>
      <c r="B850" s="271"/>
      <c r="C850" s="158"/>
      <c r="D850" s="158"/>
      <c r="E850" s="108">
        <f t="shared" si="23"/>
        <v>0</v>
      </c>
      <c r="F850" s="160"/>
      <c r="G850" s="161"/>
      <c r="H850" s="159"/>
      <c r="I850" s="159"/>
      <c r="J850" s="159"/>
      <c r="K850" s="159"/>
      <c r="L850" s="21"/>
      <c r="M850" s="102">
        <v>7</v>
      </c>
      <c r="N850" s="245" t="s">
        <v>365</v>
      </c>
      <c r="O850" s="246"/>
      <c r="P850" s="246"/>
      <c r="Q850" s="102">
        <v>23</v>
      </c>
      <c r="R850" s="248" t="s">
        <v>378</v>
      </c>
      <c r="S850" s="249"/>
      <c r="T850" s="250"/>
      <c r="U850" s="132"/>
    </row>
    <row r="851" spans="1:21" ht="29.4" customHeight="1">
      <c r="A851" s="272" t="s">
        <v>128</v>
      </c>
      <c r="B851" s="273"/>
      <c r="C851" s="158"/>
      <c r="D851" s="158"/>
      <c r="E851" s="108">
        <f t="shared" si="23"/>
        <v>0</v>
      </c>
      <c r="F851" s="160"/>
      <c r="G851" s="161"/>
      <c r="H851" s="159"/>
      <c r="I851" s="159"/>
      <c r="J851" s="159"/>
      <c r="K851" s="159"/>
      <c r="L851" s="21"/>
      <c r="M851" s="102">
        <v>8</v>
      </c>
      <c r="N851" s="245" t="s">
        <v>366</v>
      </c>
      <c r="O851" s="246"/>
      <c r="P851" s="246"/>
      <c r="Q851" s="109">
        <v>24</v>
      </c>
      <c r="R851" s="248" t="s">
        <v>377</v>
      </c>
      <c r="S851" s="249"/>
      <c r="T851" s="250"/>
      <c r="U851" s="132"/>
    </row>
    <row r="852" spans="1:21" ht="32.4" customHeight="1">
      <c r="A852" s="268" t="s">
        <v>734</v>
      </c>
      <c r="B852" s="269"/>
      <c r="C852" s="158"/>
      <c r="D852" s="158"/>
      <c r="E852" s="108">
        <f t="shared" si="23"/>
        <v>0</v>
      </c>
      <c r="F852" s="160"/>
      <c r="G852" s="161"/>
      <c r="H852" s="159"/>
      <c r="I852" s="159"/>
      <c r="J852" s="159"/>
      <c r="K852" s="159"/>
      <c r="L852" s="21"/>
      <c r="M852" s="102">
        <v>9</v>
      </c>
      <c r="N852" s="245" t="s">
        <v>367</v>
      </c>
      <c r="O852" s="246"/>
      <c r="P852" s="246"/>
      <c r="Q852" s="102">
        <v>25</v>
      </c>
      <c r="R852" s="248" t="s">
        <v>376</v>
      </c>
      <c r="S852" s="249"/>
      <c r="T852" s="250"/>
      <c r="U852" s="132"/>
    </row>
    <row r="853" spans="1:21" ht="24.75" customHeight="1">
      <c r="A853" s="265" t="s">
        <v>129</v>
      </c>
      <c r="B853" s="266"/>
      <c r="C853" s="158"/>
      <c r="D853" s="158"/>
      <c r="E853" s="108">
        <f t="shared" si="23"/>
        <v>0</v>
      </c>
      <c r="F853" s="160"/>
      <c r="G853" s="161"/>
      <c r="H853" s="159"/>
      <c r="I853" s="159"/>
      <c r="J853" s="159"/>
      <c r="K853" s="159"/>
      <c r="L853" s="21"/>
      <c r="M853" s="102">
        <v>10</v>
      </c>
      <c r="N853" s="245" t="s">
        <v>368</v>
      </c>
      <c r="O853" s="246"/>
      <c r="P853" s="246"/>
      <c r="Q853" s="102">
        <v>26</v>
      </c>
      <c r="R853" s="248" t="s">
        <v>375</v>
      </c>
      <c r="S853" s="249"/>
      <c r="T853" s="250"/>
      <c r="U853" s="132"/>
    </row>
    <row r="854" spans="1:21" ht="24.75" customHeight="1">
      <c r="A854" s="270" t="s">
        <v>660</v>
      </c>
      <c r="B854" s="271"/>
      <c r="C854" s="158"/>
      <c r="D854" s="158"/>
      <c r="E854" s="108">
        <f t="shared" si="23"/>
        <v>0</v>
      </c>
      <c r="F854" s="160"/>
      <c r="G854" s="161"/>
      <c r="H854" s="159"/>
      <c r="I854" s="159"/>
      <c r="J854" s="159"/>
      <c r="K854" s="159"/>
      <c r="L854" s="21"/>
      <c r="M854" s="102">
        <v>11</v>
      </c>
      <c r="N854" s="245" t="s">
        <v>245</v>
      </c>
      <c r="O854" s="246"/>
      <c r="P854" s="246"/>
      <c r="Q854" s="109">
        <v>27</v>
      </c>
      <c r="R854" s="248" t="s">
        <v>374</v>
      </c>
      <c r="S854" s="249"/>
      <c r="T854" s="250"/>
      <c r="U854" s="132"/>
    </row>
    <row r="855" spans="1:21" ht="24.75" customHeight="1">
      <c r="A855" s="265" t="s">
        <v>130</v>
      </c>
      <c r="B855" s="266"/>
      <c r="C855" s="158"/>
      <c r="D855" s="158"/>
      <c r="E855" s="108">
        <f t="shared" si="23"/>
        <v>0</v>
      </c>
      <c r="F855" s="160"/>
      <c r="G855" s="161"/>
      <c r="H855" s="159"/>
      <c r="I855" s="159"/>
      <c r="J855" s="159"/>
      <c r="K855" s="159"/>
      <c r="L855" s="21"/>
      <c r="M855" s="102">
        <v>12</v>
      </c>
      <c r="N855" s="245" t="s">
        <v>369</v>
      </c>
      <c r="O855" s="246"/>
      <c r="P855" s="246"/>
      <c r="Q855" s="102">
        <v>28</v>
      </c>
      <c r="R855" s="248" t="s">
        <v>373</v>
      </c>
      <c r="S855" s="249"/>
      <c r="T855" s="250"/>
      <c r="U855" s="132"/>
    </row>
    <row r="856" spans="1:21" ht="24.75" customHeight="1">
      <c r="A856" s="265" t="s">
        <v>131</v>
      </c>
      <c r="B856" s="266"/>
      <c r="C856" s="158"/>
      <c r="D856" s="158"/>
      <c r="E856" s="108">
        <f t="shared" si="23"/>
        <v>0</v>
      </c>
      <c r="F856" s="160"/>
      <c r="G856" s="161"/>
      <c r="H856" s="159"/>
      <c r="I856" s="159"/>
      <c r="J856" s="159"/>
      <c r="K856" s="159"/>
      <c r="L856" s="21"/>
      <c r="M856" s="102">
        <v>13</v>
      </c>
      <c r="N856" s="245" t="s">
        <v>388</v>
      </c>
      <c r="O856" s="246"/>
      <c r="P856" s="246"/>
      <c r="Q856" s="102">
        <v>29</v>
      </c>
      <c r="R856" s="248" t="s">
        <v>372</v>
      </c>
      <c r="S856" s="249"/>
      <c r="T856" s="250"/>
      <c r="U856" s="132"/>
    </row>
    <row r="857" spans="1:21" ht="24.75" customHeight="1">
      <c r="A857" s="265" t="s">
        <v>132</v>
      </c>
      <c r="B857" s="266"/>
      <c r="C857" s="158"/>
      <c r="D857" s="158"/>
      <c r="E857" s="108">
        <f t="shared" si="23"/>
        <v>0</v>
      </c>
      <c r="F857" s="160"/>
      <c r="G857" s="161"/>
      <c r="H857" s="159"/>
      <c r="I857" s="159"/>
      <c r="J857" s="159"/>
      <c r="K857" s="159"/>
      <c r="L857" s="21"/>
      <c r="M857" s="102">
        <v>14</v>
      </c>
      <c r="N857" s="245" t="s">
        <v>389</v>
      </c>
      <c r="O857" s="246"/>
      <c r="P857" s="246"/>
      <c r="Q857" s="109">
        <v>30</v>
      </c>
      <c r="R857" s="248" t="s">
        <v>371</v>
      </c>
      <c r="S857" s="249"/>
      <c r="T857" s="250"/>
      <c r="U857" s="132"/>
    </row>
    <row r="858" spans="1:21" ht="24.75" customHeight="1">
      <c r="A858" s="251" t="s">
        <v>731</v>
      </c>
      <c r="B858" s="252"/>
      <c r="C858" s="154" t="str">
        <f>IF(COUNTBLANK(C845:C857),"空欄あり",COUNT(C845:C857)-COUNTIF(C845:C857,0))</f>
        <v>空欄あり</v>
      </c>
      <c r="D858" s="154" t="str">
        <f>IF(COUNTBLANK(D845:D857),"空欄あり",COUNT(D845:D857)-COUNTIF(D845:D857,0))</f>
        <v>空欄あり</v>
      </c>
      <c r="E858" s="157"/>
      <c r="F858" s="21"/>
      <c r="G858" s="21"/>
      <c r="H858" s="21"/>
      <c r="I858" s="21"/>
      <c r="J858" s="21"/>
      <c r="K858" s="21"/>
      <c r="L858" s="21"/>
      <c r="M858" s="102">
        <v>15</v>
      </c>
      <c r="N858" s="245" t="s">
        <v>390</v>
      </c>
      <c r="O858" s="246"/>
      <c r="P858" s="247"/>
      <c r="Q858" s="102">
        <v>31</v>
      </c>
      <c r="R858" s="248" t="s">
        <v>370</v>
      </c>
      <c r="S858" s="249"/>
      <c r="T858" s="250"/>
      <c r="U858" s="132"/>
    </row>
    <row r="859" spans="1:21" ht="24.75" customHeight="1">
      <c r="A859" s="251" t="s">
        <v>732</v>
      </c>
      <c r="B859" s="252"/>
      <c r="C859" s="154" t="str">
        <f>IF(C858="空欄あり","-",IF(D842="","-",IF(I842="","-",IF(G859=0,"-",IF(C858=10,SUM(C845:C857)*1.3,IF(C858=11,SUM(C845:C857)*1.182,IF(C858=12,SUM(C845:C857)*1.084,IF(C858=13,SUM(C845:C857)*1,"-"))))))))</f>
        <v>-</v>
      </c>
      <c r="D859" s="154" t="str">
        <f>IF(D858="空欄あり","-",IF(D842="","-",IF(I842="","-",IF(G859=0,"-",IF(D858=10,SUM(D845:D857)*1.3,IF(D858=11,SUM(D845:D857)*1.182,IF(D858=12,SUM(D845:D857)*1.084,IF(D858=13,SUM(D845:D857)*1,"-"))))))))</f>
        <v>-</v>
      </c>
      <c r="E859" s="156" t="str">
        <f>IF(C859="-","-",IF(D859="-","-",D859-C859))</f>
        <v>-</v>
      </c>
      <c r="F859" s="21"/>
      <c r="G859" s="155">
        <f>IF(A852=選択肢!$A$13,1,IF(A852=選択肢!$A$14,1,0))</f>
        <v>0</v>
      </c>
      <c r="H859" s="21"/>
      <c r="I859" s="21"/>
      <c r="J859" s="21"/>
      <c r="K859" s="21"/>
      <c r="L859" s="21"/>
      <c r="M859" s="102">
        <v>16</v>
      </c>
      <c r="N859" s="245" t="s">
        <v>391</v>
      </c>
      <c r="O859" s="246"/>
      <c r="P859" s="247"/>
      <c r="Q859" s="21"/>
      <c r="R859" s="21"/>
      <c r="S859" s="21"/>
      <c r="T859" s="21"/>
      <c r="U859" s="132"/>
    </row>
    <row r="860" spans="1:21" ht="18.600000000000001" thickBot="1">
      <c r="A860" s="143"/>
      <c r="B860" s="142"/>
      <c r="C860" s="142"/>
      <c r="D860" s="142"/>
      <c r="E860" s="142"/>
      <c r="F860" s="135"/>
      <c r="G860" s="135"/>
      <c r="H860" s="135"/>
      <c r="I860" s="135"/>
      <c r="J860" s="135"/>
      <c r="K860" s="135"/>
      <c r="L860" s="135"/>
      <c r="M860" s="135"/>
      <c r="N860" s="135"/>
      <c r="O860" s="135"/>
      <c r="P860" s="135"/>
      <c r="Q860" s="135"/>
      <c r="R860" s="135"/>
      <c r="S860" s="135"/>
      <c r="T860" s="135"/>
      <c r="U860" s="136"/>
    </row>
    <row r="861" spans="1:21" ht="18.600000000000001" thickBot="1"/>
    <row r="862" spans="1:21">
      <c r="A862" s="137">
        <v>23</v>
      </c>
      <c r="B862" s="129"/>
      <c r="C862" s="129"/>
      <c r="D862" s="129"/>
      <c r="E862" s="129"/>
      <c r="F862" s="129"/>
      <c r="G862" s="129"/>
      <c r="H862" s="129"/>
      <c r="I862" s="129"/>
      <c r="J862" s="129"/>
      <c r="K862" s="129"/>
      <c r="L862" s="129"/>
      <c r="M862" s="129"/>
      <c r="N862" s="129"/>
      <c r="O862" s="129"/>
      <c r="P862" s="129"/>
      <c r="Q862" s="129"/>
      <c r="R862" s="129"/>
      <c r="S862" s="129"/>
      <c r="T862" s="129"/>
      <c r="U862" s="130"/>
    </row>
    <row r="863" spans="1:21" ht="23.25" customHeight="1">
      <c r="A863" s="131"/>
      <c r="B863" s="21"/>
      <c r="C863" s="21"/>
      <c r="D863" s="21"/>
      <c r="E863" s="21"/>
      <c r="F863" s="276" t="s">
        <v>139</v>
      </c>
      <c r="G863" s="276"/>
      <c r="H863" s="181"/>
      <c r="I863" s="181"/>
      <c r="J863" s="181"/>
      <c r="K863" s="181"/>
      <c r="L863" s="21"/>
      <c r="M863" s="21"/>
      <c r="N863" s="21"/>
      <c r="O863" s="21"/>
      <c r="P863" s="21"/>
      <c r="Q863" s="21"/>
      <c r="R863" s="21"/>
      <c r="S863" s="21"/>
      <c r="T863" s="21"/>
      <c r="U863" s="132"/>
    </row>
    <row r="864" spans="1:21">
      <c r="A864" s="131" t="s">
        <v>636</v>
      </c>
      <c r="B864" s="21"/>
      <c r="C864" s="21"/>
      <c r="D864" s="21"/>
      <c r="E864" s="21"/>
      <c r="F864" s="21"/>
      <c r="G864" s="21"/>
      <c r="H864" s="21"/>
      <c r="I864" s="21"/>
      <c r="J864" s="21"/>
      <c r="K864" s="21"/>
      <c r="L864" s="21"/>
      <c r="M864" s="21"/>
      <c r="N864" s="21"/>
      <c r="O864" s="21"/>
      <c r="P864" s="21"/>
      <c r="Q864" s="21"/>
      <c r="R864" s="21"/>
      <c r="S864" s="21"/>
      <c r="T864" s="21"/>
      <c r="U864" s="132"/>
    </row>
    <row r="865" spans="1:21">
      <c r="A865" s="258" t="s">
        <v>123</v>
      </c>
      <c r="B865" s="192"/>
      <c r="C865" s="208"/>
      <c r="D865" s="209"/>
      <c r="E865" s="210"/>
      <c r="F865" s="103"/>
      <c r="G865" s="103"/>
      <c r="H865" s="103"/>
      <c r="I865" s="103"/>
      <c r="J865" s="21"/>
      <c r="K865" s="21"/>
      <c r="L865" s="21"/>
      <c r="M865" s="21"/>
      <c r="N865" s="21"/>
      <c r="O865" s="21"/>
      <c r="P865" s="21"/>
      <c r="Q865" s="21"/>
      <c r="R865" s="21"/>
      <c r="S865" s="21"/>
      <c r="T865" s="21"/>
      <c r="U865" s="132"/>
    </row>
    <row r="866" spans="1:21">
      <c r="A866" s="258" t="s">
        <v>43</v>
      </c>
      <c r="B866" s="192"/>
      <c r="C866" s="208"/>
      <c r="D866" s="209"/>
      <c r="E866" s="210"/>
      <c r="F866" s="103"/>
      <c r="G866" s="103"/>
      <c r="H866" s="103"/>
      <c r="I866" s="103"/>
      <c r="J866" s="21"/>
      <c r="K866" s="21"/>
      <c r="L866" s="21"/>
      <c r="M866" s="21"/>
      <c r="N866" s="21"/>
      <c r="O866" s="21"/>
      <c r="P866" s="21"/>
      <c r="Q866" s="21"/>
      <c r="R866" s="21"/>
      <c r="S866" s="21"/>
      <c r="T866" s="21"/>
      <c r="U866" s="132"/>
    </row>
    <row r="867" spans="1:21">
      <c r="A867" s="258" t="s">
        <v>44</v>
      </c>
      <c r="B867" s="192"/>
      <c r="C867" s="208"/>
      <c r="D867" s="209"/>
      <c r="E867" s="210"/>
      <c r="F867" s="67"/>
      <c r="G867" s="67"/>
      <c r="H867" s="67"/>
      <c r="I867" s="67"/>
      <c r="J867" s="67"/>
      <c r="K867" s="67"/>
      <c r="L867" s="67"/>
      <c r="M867" s="21"/>
      <c r="N867" s="21"/>
      <c r="O867" s="21"/>
      <c r="P867" s="21"/>
      <c r="Q867" s="21"/>
      <c r="R867" s="21"/>
      <c r="S867" s="21"/>
      <c r="T867" s="21"/>
      <c r="U867" s="132"/>
    </row>
    <row r="868" spans="1:21">
      <c r="A868" s="258" t="s">
        <v>45</v>
      </c>
      <c r="B868" s="192"/>
      <c r="C868" s="243"/>
      <c r="D868" s="244"/>
      <c r="E868" s="244"/>
      <c r="F868" s="243"/>
      <c r="G868" s="244"/>
      <c r="H868" s="244"/>
      <c r="I868" s="211"/>
      <c r="J868" s="211"/>
      <c r="K868" s="211"/>
      <c r="L868" s="67"/>
      <c r="M868" s="21"/>
      <c r="N868" s="21"/>
      <c r="O868" s="21"/>
      <c r="P868" s="21"/>
      <c r="Q868" s="21"/>
      <c r="R868" s="21"/>
      <c r="S868" s="21"/>
      <c r="T868" s="21"/>
      <c r="U868" s="132"/>
    </row>
    <row r="869" spans="1:21">
      <c r="A869" s="275" t="s">
        <v>46</v>
      </c>
      <c r="B869" s="223"/>
      <c r="C869" s="243"/>
      <c r="D869" s="244"/>
      <c r="E869" s="253"/>
      <c r="F869" s="67"/>
      <c r="G869" s="67"/>
      <c r="H869" s="67"/>
      <c r="I869" s="67"/>
      <c r="J869" s="67"/>
      <c r="K869" s="67"/>
      <c r="L869" s="67"/>
      <c r="M869" s="21"/>
      <c r="N869" s="21"/>
      <c r="O869" s="21"/>
      <c r="P869" s="21"/>
      <c r="Q869" s="21"/>
      <c r="R869" s="21"/>
      <c r="S869" s="21"/>
      <c r="T869" s="21"/>
      <c r="U869" s="132"/>
    </row>
    <row r="870" spans="1:21">
      <c r="A870" s="258" t="s">
        <v>47</v>
      </c>
      <c r="B870" s="192"/>
      <c r="C870" s="208"/>
      <c r="D870" s="209"/>
      <c r="E870" s="210"/>
      <c r="F870" s="103"/>
      <c r="G870" s="103"/>
      <c r="H870" s="103"/>
      <c r="I870" s="103"/>
      <c r="J870" s="103"/>
      <c r="K870" s="103"/>
      <c r="L870" s="103"/>
      <c r="M870" s="21"/>
      <c r="N870" s="21"/>
      <c r="O870" s="21"/>
      <c r="P870" s="21"/>
      <c r="Q870" s="21"/>
      <c r="R870" s="21"/>
      <c r="S870" s="21"/>
      <c r="T870" s="21"/>
      <c r="U870" s="132"/>
    </row>
    <row r="871" spans="1:21" ht="12.75" customHeight="1">
      <c r="A871" s="133"/>
      <c r="B871" s="103"/>
      <c r="C871" s="103"/>
      <c r="D871" s="103"/>
      <c r="E871" s="103"/>
      <c r="F871" s="103"/>
      <c r="G871" s="103"/>
      <c r="H871" s="103"/>
      <c r="I871" s="103"/>
      <c r="J871" s="103"/>
      <c r="K871" s="103"/>
      <c r="L871" s="103"/>
      <c r="M871" s="21"/>
      <c r="N871" s="21"/>
      <c r="O871" s="21"/>
      <c r="P871" s="21"/>
      <c r="Q871" s="21"/>
      <c r="R871" s="21"/>
      <c r="S871" s="21"/>
      <c r="T871" s="21"/>
      <c r="U871" s="132"/>
    </row>
    <row r="872" spans="1:21" ht="23.25" customHeight="1">
      <c r="A872" s="134" t="s">
        <v>186</v>
      </c>
      <c r="B872" s="104"/>
      <c r="C872" s="104"/>
      <c r="D872" s="104"/>
      <c r="E872" s="104"/>
      <c r="F872" s="104"/>
      <c r="G872" s="104"/>
      <c r="H872" s="104"/>
      <c r="I872" s="104"/>
      <c r="J872" s="104"/>
      <c r="K872" s="104"/>
      <c r="L872" s="21"/>
      <c r="M872" s="21"/>
      <c r="N872" s="21"/>
      <c r="O872" s="21"/>
      <c r="P872" s="21"/>
      <c r="Q872" s="21"/>
      <c r="R872" s="21"/>
      <c r="S872" s="21"/>
      <c r="T872" s="21"/>
      <c r="U872" s="132"/>
    </row>
    <row r="873" spans="1:21">
      <c r="A873" s="258"/>
      <c r="B873" s="192"/>
      <c r="C873" s="190" t="s">
        <v>63</v>
      </c>
      <c r="D873" s="191"/>
      <c r="E873" s="192"/>
      <c r="F873" s="216" t="s">
        <v>138</v>
      </c>
      <c r="G873" s="216"/>
      <c r="H873" s="216"/>
      <c r="I873" s="216"/>
      <c r="J873" s="216"/>
      <c r="K873" s="216"/>
      <c r="L873" s="103"/>
      <c r="M873" s="21"/>
      <c r="N873" s="21"/>
      <c r="O873" s="21"/>
      <c r="P873" s="21"/>
      <c r="Q873" s="21"/>
      <c r="R873" s="21"/>
      <c r="S873" s="21"/>
      <c r="T873" s="21"/>
      <c r="U873" s="132"/>
    </row>
    <row r="874" spans="1:21">
      <c r="A874" s="262" t="s">
        <v>637</v>
      </c>
      <c r="B874" s="263"/>
      <c r="C874" s="243"/>
      <c r="D874" s="244"/>
      <c r="E874" s="253"/>
      <c r="F874" s="243"/>
      <c r="G874" s="253"/>
      <c r="H874" s="243"/>
      <c r="I874" s="253"/>
      <c r="J874" s="243"/>
      <c r="K874" s="253"/>
      <c r="L874" s="67"/>
      <c r="M874" s="21"/>
      <c r="N874" s="21"/>
      <c r="O874" s="21"/>
      <c r="P874" s="21"/>
      <c r="Q874" s="21"/>
      <c r="R874" s="21"/>
      <c r="S874" s="21"/>
      <c r="T874" s="21"/>
      <c r="U874" s="132"/>
    </row>
    <row r="875" spans="1:21">
      <c r="A875" s="264" t="s">
        <v>638</v>
      </c>
      <c r="B875" s="204"/>
      <c r="C875" s="243"/>
      <c r="D875" s="244"/>
      <c r="E875" s="253"/>
      <c r="F875" s="243"/>
      <c r="G875" s="253"/>
      <c r="H875" s="243"/>
      <c r="I875" s="253"/>
      <c r="J875" s="243"/>
      <c r="K875" s="253"/>
      <c r="L875" s="103"/>
      <c r="M875" s="21"/>
      <c r="N875" s="21"/>
      <c r="O875" s="21"/>
      <c r="P875" s="21"/>
      <c r="Q875" s="21"/>
      <c r="R875" s="21"/>
      <c r="S875" s="21"/>
      <c r="T875" s="21"/>
      <c r="U875" s="132"/>
    </row>
    <row r="876" spans="1:21">
      <c r="A876" s="277" t="s">
        <v>48</v>
      </c>
      <c r="B876" s="278"/>
      <c r="C876" s="181"/>
      <c r="D876" s="181"/>
      <c r="E876" s="105" t="s">
        <v>133</v>
      </c>
      <c r="F876" s="67"/>
      <c r="G876" s="67"/>
      <c r="H876" s="67"/>
      <c r="I876" s="67"/>
      <c r="J876" s="67"/>
      <c r="K876" s="103"/>
      <c r="L876" s="103"/>
      <c r="M876" s="21"/>
      <c r="N876" s="21"/>
      <c r="O876" s="21"/>
      <c r="P876" s="21"/>
      <c r="Q876" s="21"/>
      <c r="R876" s="21"/>
      <c r="S876" s="21"/>
      <c r="T876" s="21"/>
      <c r="U876" s="132"/>
    </row>
    <row r="877" spans="1:21">
      <c r="A877" s="133"/>
      <c r="B877" s="103"/>
      <c r="C877" s="103"/>
      <c r="D877" s="103"/>
      <c r="E877" s="103"/>
      <c r="F877" s="67"/>
      <c r="G877" s="67"/>
      <c r="H877" s="67"/>
      <c r="I877" s="67"/>
      <c r="J877" s="67"/>
      <c r="K877" s="103"/>
      <c r="L877" s="103"/>
      <c r="M877" s="21"/>
      <c r="N877" s="21"/>
      <c r="O877" s="21"/>
      <c r="P877" s="21"/>
      <c r="Q877" s="21"/>
      <c r="R877" s="21"/>
      <c r="S877" s="21"/>
      <c r="T877" s="21"/>
      <c r="U877" s="132"/>
    </row>
    <row r="878" spans="1:21" ht="23.25" customHeight="1">
      <c r="A878" s="134" t="s">
        <v>187</v>
      </c>
      <c r="B878" s="104"/>
      <c r="C878" s="104"/>
      <c r="D878" s="104"/>
      <c r="E878" s="104"/>
      <c r="F878" s="104"/>
      <c r="G878" s="104"/>
      <c r="H878" s="104"/>
      <c r="I878" s="104"/>
      <c r="J878" s="104"/>
      <c r="K878" s="104"/>
      <c r="L878" s="21"/>
      <c r="M878" s="21"/>
      <c r="N878" s="21"/>
      <c r="O878" s="21"/>
      <c r="P878" s="21"/>
      <c r="Q878" s="21"/>
      <c r="R878" s="21"/>
      <c r="S878" s="21"/>
      <c r="T878" s="21"/>
      <c r="U878" s="132"/>
    </row>
    <row r="879" spans="1:21" ht="34.5" customHeight="1">
      <c r="A879" s="254" t="s">
        <v>743</v>
      </c>
      <c r="B879" s="255"/>
      <c r="C879" s="255"/>
      <c r="D879" s="255"/>
      <c r="E879" s="255"/>
      <c r="F879" s="255"/>
      <c r="G879" s="255"/>
      <c r="H879" s="255"/>
      <c r="I879" s="255"/>
      <c r="J879" s="255"/>
      <c r="K879" s="255"/>
      <c r="L879" s="255"/>
      <c r="M879" s="255"/>
      <c r="N879" s="255"/>
      <c r="O879" s="255"/>
      <c r="P879" s="255"/>
      <c r="Q879" s="255"/>
      <c r="R879" s="255"/>
      <c r="S879" s="255"/>
      <c r="T879" s="255"/>
      <c r="U879" s="132"/>
    </row>
    <row r="880" spans="1:21" ht="102.45" customHeight="1">
      <c r="A880" s="254"/>
      <c r="B880" s="255"/>
      <c r="C880" s="255"/>
      <c r="D880" s="255"/>
      <c r="E880" s="255"/>
      <c r="F880" s="255"/>
      <c r="G880" s="255"/>
      <c r="H880" s="255"/>
      <c r="I880" s="255"/>
      <c r="J880" s="255"/>
      <c r="K880" s="255"/>
      <c r="L880" s="255"/>
      <c r="M880" s="255"/>
      <c r="N880" s="255"/>
      <c r="O880" s="255"/>
      <c r="P880" s="255"/>
      <c r="Q880" s="255"/>
      <c r="R880" s="255"/>
      <c r="S880" s="255"/>
      <c r="T880" s="255"/>
      <c r="U880" s="132"/>
    </row>
    <row r="881" spans="1:21">
      <c r="A881" s="258" t="s">
        <v>179</v>
      </c>
      <c r="B881" s="191"/>
      <c r="C881" s="191"/>
      <c r="D881" s="256"/>
      <c r="E881" s="257"/>
      <c r="F881" s="259" t="s">
        <v>180</v>
      </c>
      <c r="G881" s="260"/>
      <c r="H881" s="260"/>
      <c r="I881" s="256"/>
      <c r="J881" s="257"/>
      <c r="K881" s="21"/>
      <c r="L881" s="21"/>
      <c r="M881" s="261" t="s">
        <v>395</v>
      </c>
      <c r="N881" s="261"/>
      <c r="O881" s="261"/>
      <c r="P881" s="261"/>
      <c r="Q881" s="261"/>
      <c r="R881" s="261"/>
      <c r="S881" s="261"/>
      <c r="T881" s="261"/>
      <c r="U881" s="132"/>
    </row>
    <row r="882" spans="1:21" ht="18.600000000000001" thickBot="1">
      <c r="A882" s="267" t="s">
        <v>393</v>
      </c>
      <c r="B882" s="216"/>
      <c r="C882" s="221" t="s">
        <v>135</v>
      </c>
      <c r="D882" s="222"/>
      <c r="E882" s="223"/>
      <c r="F882" s="274" t="s">
        <v>394</v>
      </c>
      <c r="G882" s="216"/>
      <c r="H882" s="216"/>
      <c r="I882" s="216"/>
      <c r="J882" s="216"/>
      <c r="K882" s="216"/>
      <c r="L882" s="21"/>
      <c r="M882" s="106" t="s">
        <v>24</v>
      </c>
      <c r="N882" s="190" t="s">
        <v>359</v>
      </c>
      <c r="O882" s="191"/>
      <c r="P882" s="191"/>
      <c r="Q882" s="106" t="s">
        <v>24</v>
      </c>
      <c r="R882" s="190" t="s">
        <v>359</v>
      </c>
      <c r="S882" s="191"/>
      <c r="T882" s="192"/>
      <c r="U882" s="132"/>
    </row>
    <row r="883" spans="1:21" ht="18.75" customHeight="1" thickTop="1">
      <c r="A883" s="267"/>
      <c r="B883" s="216"/>
      <c r="C883" s="26" t="s">
        <v>134</v>
      </c>
      <c r="D883" s="26" t="s">
        <v>50</v>
      </c>
      <c r="E883" s="39" t="s">
        <v>51</v>
      </c>
      <c r="F883" s="107" t="s">
        <v>52</v>
      </c>
      <c r="G883" s="70" t="s">
        <v>53</v>
      </c>
      <c r="H883" s="46" t="s">
        <v>54</v>
      </c>
      <c r="I883" s="46" t="s">
        <v>55</v>
      </c>
      <c r="J883" s="46" t="s">
        <v>56</v>
      </c>
      <c r="K883" s="46" t="s">
        <v>57</v>
      </c>
      <c r="L883" s="21"/>
      <c r="M883" s="102">
        <v>1</v>
      </c>
      <c r="N883" s="245" t="s">
        <v>386</v>
      </c>
      <c r="O883" s="246"/>
      <c r="P883" s="246"/>
      <c r="Q883" s="102">
        <v>17</v>
      </c>
      <c r="R883" s="248" t="s">
        <v>241</v>
      </c>
      <c r="S883" s="249"/>
      <c r="T883" s="250"/>
      <c r="U883" s="132"/>
    </row>
    <row r="884" spans="1:21" ht="24.75" customHeight="1">
      <c r="A884" s="265" t="s">
        <v>124</v>
      </c>
      <c r="B884" s="266"/>
      <c r="C884" s="158"/>
      <c r="D884" s="158"/>
      <c r="E884" s="108">
        <f t="shared" ref="E884:E896" si="24">D884-C884</f>
        <v>0</v>
      </c>
      <c r="F884" s="160"/>
      <c r="G884" s="161"/>
      <c r="H884" s="159"/>
      <c r="I884" s="159"/>
      <c r="J884" s="159"/>
      <c r="K884" s="159"/>
      <c r="L884" s="21"/>
      <c r="M884" s="102">
        <v>2</v>
      </c>
      <c r="N884" s="245" t="s">
        <v>360</v>
      </c>
      <c r="O884" s="246"/>
      <c r="P884" s="246"/>
      <c r="Q884" s="109">
        <v>18</v>
      </c>
      <c r="R884" s="248" t="s">
        <v>385</v>
      </c>
      <c r="S884" s="249"/>
      <c r="T884" s="250"/>
      <c r="U884" s="132"/>
    </row>
    <row r="885" spans="1:21" ht="24.75" customHeight="1">
      <c r="A885" s="265" t="s">
        <v>125</v>
      </c>
      <c r="B885" s="266"/>
      <c r="C885" s="158"/>
      <c r="D885" s="158"/>
      <c r="E885" s="108">
        <f t="shared" si="24"/>
        <v>0</v>
      </c>
      <c r="F885" s="160"/>
      <c r="G885" s="161"/>
      <c r="H885" s="159"/>
      <c r="I885" s="159"/>
      <c r="J885" s="159"/>
      <c r="K885" s="159"/>
      <c r="L885" s="21"/>
      <c r="M885" s="102">
        <v>3</v>
      </c>
      <c r="N885" s="245" t="s">
        <v>387</v>
      </c>
      <c r="O885" s="246"/>
      <c r="P885" s="246"/>
      <c r="Q885" s="102">
        <v>19</v>
      </c>
      <c r="R885" s="248" t="s">
        <v>384</v>
      </c>
      <c r="S885" s="249"/>
      <c r="T885" s="250"/>
      <c r="U885" s="132"/>
    </row>
    <row r="886" spans="1:21" ht="27" customHeight="1">
      <c r="A886" s="265" t="s">
        <v>126</v>
      </c>
      <c r="B886" s="266"/>
      <c r="C886" s="158"/>
      <c r="D886" s="158"/>
      <c r="E886" s="108">
        <f t="shared" si="24"/>
        <v>0</v>
      </c>
      <c r="F886" s="160"/>
      <c r="G886" s="161"/>
      <c r="H886" s="159"/>
      <c r="I886" s="159"/>
      <c r="J886" s="159"/>
      <c r="K886" s="159"/>
      <c r="L886" s="21"/>
      <c r="M886" s="102">
        <v>4</v>
      </c>
      <c r="N886" s="245" t="s">
        <v>362</v>
      </c>
      <c r="O886" s="246"/>
      <c r="P886" s="246"/>
      <c r="Q886" s="102">
        <v>20</v>
      </c>
      <c r="R886" s="248" t="s">
        <v>383</v>
      </c>
      <c r="S886" s="249"/>
      <c r="T886" s="250"/>
      <c r="U886" s="132"/>
    </row>
    <row r="887" spans="1:21" ht="24.75" customHeight="1">
      <c r="A887" s="265" t="s">
        <v>127</v>
      </c>
      <c r="B887" s="266"/>
      <c r="C887" s="158"/>
      <c r="D887" s="158"/>
      <c r="E887" s="108">
        <f t="shared" si="24"/>
        <v>0</v>
      </c>
      <c r="F887" s="160"/>
      <c r="G887" s="161"/>
      <c r="H887" s="159"/>
      <c r="I887" s="159"/>
      <c r="J887" s="159"/>
      <c r="K887" s="159"/>
      <c r="L887" s="21"/>
      <c r="M887" s="102">
        <v>5</v>
      </c>
      <c r="N887" s="245" t="s">
        <v>363</v>
      </c>
      <c r="O887" s="246"/>
      <c r="P887" s="246"/>
      <c r="Q887" s="109">
        <v>21</v>
      </c>
      <c r="R887" s="248" t="s">
        <v>380</v>
      </c>
      <c r="S887" s="249"/>
      <c r="T887" s="250"/>
      <c r="U887" s="132"/>
    </row>
    <row r="888" spans="1:21" ht="24.75" customHeight="1">
      <c r="A888" s="270" t="s">
        <v>658</v>
      </c>
      <c r="B888" s="271"/>
      <c r="C888" s="158"/>
      <c r="D888" s="158"/>
      <c r="E888" s="108">
        <f t="shared" si="24"/>
        <v>0</v>
      </c>
      <c r="F888" s="160"/>
      <c r="G888" s="161"/>
      <c r="H888" s="159"/>
      <c r="I888" s="159"/>
      <c r="J888" s="159"/>
      <c r="K888" s="159"/>
      <c r="L888" s="21"/>
      <c r="M888" s="102">
        <v>6</v>
      </c>
      <c r="N888" s="245" t="s">
        <v>364</v>
      </c>
      <c r="O888" s="246"/>
      <c r="P888" s="246"/>
      <c r="Q888" s="102">
        <v>22</v>
      </c>
      <c r="R888" s="248" t="s">
        <v>379</v>
      </c>
      <c r="S888" s="249"/>
      <c r="T888" s="250"/>
      <c r="U888" s="132"/>
    </row>
    <row r="889" spans="1:21" ht="24.75" customHeight="1">
      <c r="A889" s="270" t="s">
        <v>659</v>
      </c>
      <c r="B889" s="271"/>
      <c r="C889" s="158"/>
      <c r="D889" s="158"/>
      <c r="E889" s="108">
        <f t="shared" si="24"/>
        <v>0</v>
      </c>
      <c r="F889" s="160"/>
      <c r="G889" s="161"/>
      <c r="H889" s="159"/>
      <c r="I889" s="159"/>
      <c r="J889" s="159"/>
      <c r="K889" s="159"/>
      <c r="L889" s="21"/>
      <c r="M889" s="102">
        <v>7</v>
      </c>
      <c r="N889" s="245" t="s">
        <v>365</v>
      </c>
      <c r="O889" s="246"/>
      <c r="P889" s="246"/>
      <c r="Q889" s="102">
        <v>23</v>
      </c>
      <c r="R889" s="248" t="s">
        <v>378</v>
      </c>
      <c r="S889" s="249"/>
      <c r="T889" s="250"/>
      <c r="U889" s="132"/>
    </row>
    <row r="890" spans="1:21" ht="29.4" customHeight="1">
      <c r="A890" s="272" t="s">
        <v>128</v>
      </c>
      <c r="B890" s="273"/>
      <c r="C890" s="158"/>
      <c r="D890" s="158"/>
      <c r="E890" s="108">
        <f t="shared" si="24"/>
        <v>0</v>
      </c>
      <c r="F890" s="160"/>
      <c r="G890" s="161"/>
      <c r="H890" s="159"/>
      <c r="I890" s="159"/>
      <c r="J890" s="159"/>
      <c r="K890" s="159"/>
      <c r="L890" s="21"/>
      <c r="M890" s="102">
        <v>8</v>
      </c>
      <c r="N890" s="245" t="s">
        <v>366</v>
      </c>
      <c r="O890" s="246"/>
      <c r="P890" s="246"/>
      <c r="Q890" s="109">
        <v>24</v>
      </c>
      <c r="R890" s="248" t="s">
        <v>377</v>
      </c>
      <c r="S890" s="249"/>
      <c r="T890" s="250"/>
      <c r="U890" s="132"/>
    </row>
    <row r="891" spans="1:21" ht="32.4" customHeight="1">
      <c r="A891" s="268" t="s">
        <v>734</v>
      </c>
      <c r="B891" s="269"/>
      <c r="C891" s="158"/>
      <c r="D891" s="158"/>
      <c r="E891" s="108">
        <f t="shared" si="24"/>
        <v>0</v>
      </c>
      <c r="F891" s="160"/>
      <c r="G891" s="161"/>
      <c r="H891" s="159"/>
      <c r="I891" s="159"/>
      <c r="J891" s="159"/>
      <c r="K891" s="159"/>
      <c r="L891" s="21"/>
      <c r="M891" s="102">
        <v>9</v>
      </c>
      <c r="N891" s="245" t="s">
        <v>367</v>
      </c>
      <c r="O891" s="246"/>
      <c r="P891" s="246"/>
      <c r="Q891" s="102">
        <v>25</v>
      </c>
      <c r="R891" s="248" t="s">
        <v>376</v>
      </c>
      <c r="S891" s="249"/>
      <c r="T891" s="250"/>
      <c r="U891" s="132"/>
    </row>
    <row r="892" spans="1:21" ht="24.75" customHeight="1">
      <c r="A892" s="265" t="s">
        <v>129</v>
      </c>
      <c r="B892" s="266"/>
      <c r="C892" s="158"/>
      <c r="D892" s="158"/>
      <c r="E892" s="108">
        <f t="shared" si="24"/>
        <v>0</v>
      </c>
      <c r="F892" s="160"/>
      <c r="G892" s="161"/>
      <c r="H892" s="159"/>
      <c r="I892" s="159"/>
      <c r="J892" s="159"/>
      <c r="K892" s="159"/>
      <c r="L892" s="21"/>
      <c r="M892" s="102">
        <v>10</v>
      </c>
      <c r="N892" s="245" t="s">
        <v>368</v>
      </c>
      <c r="O892" s="246"/>
      <c r="P892" s="246"/>
      <c r="Q892" s="102">
        <v>26</v>
      </c>
      <c r="R892" s="248" t="s">
        <v>375</v>
      </c>
      <c r="S892" s="249"/>
      <c r="T892" s="250"/>
      <c r="U892" s="132"/>
    </row>
    <row r="893" spans="1:21" ht="24.75" customHeight="1">
      <c r="A893" s="270" t="s">
        <v>660</v>
      </c>
      <c r="B893" s="271"/>
      <c r="C893" s="158"/>
      <c r="D893" s="158"/>
      <c r="E893" s="108">
        <f t="shared" si="24"/>
        <v>0</v>
      </c>
      <c r="F893" s="160"/>
      <c r="G893" s="161"/>
      <c r="H893" s="159"/>
      <c r="I893" s="159"/>
      <c r="J893" s="159"/>
      <c r="K893" s="159"/>
      <c r="L893" s="21"/>
      <c r="M893" s="102">
        <v>11</v>
      </c>
      <c r="N893" s="245" t="s">
        <v>245</v>
      </c>
      <c r="O893" s="246"/>
      <c r="P893" s="246"/>
      <c r="Q893" s="109">
        <v>27</v>
      </c>
      <c r="R893" s="248" t="s">
        <v>374</v>
      </c>
      <c r="S893" s="249"/>
      <c r="T893" s="250"/>
      <c r="U893" s="132"/>
    </row>
    <row r="894" spans="1:21" ht="24.75" customHeight="1">
      <c r="A894" s="265" t="s">
        <v>130</v>
      </c>
      <c r="B894" s="266"/>
      <c r="C894" s="158"/>
      <c r="D894" s="158"/>
      <c r="E894" s="108">
        <f t="shared" si="24"/>
        <v>0</v>
      </c>
      <c r="F894" s="160"/>
      <c r="G894" s="161"/>
      <c r="H894" s="159"/>
      <c r="I894" s="159"/>
      <c r="J894" s="159"/>
      <c r="K894" s="159"/>
      <c r="L894" s="21"/>
      <c r="M894" s="102">
        <v>12</v>
      </c>
      <c r="N894" s="245" t="s">
        <v>369</v>
      </c>
      <c r="O894" s="246"/>
      <c r="P894" s="246"/>
      <c r="Q894" s="102">
        <v>28</v>
      </c>
      <c r="R894" s="248" t="s">
        <v>373</v>
      </c>
      <c r="S894" s="249"/>
      <c r="T894" s="250"/>
      <c r="U894" s="132"/>
    </row>
    <row r="895" spans="1:21" ht="24.75" customHeight="1">
      <c r="A895" s="265" t="s">
        <v>131</v>
      </c>
      <c r="B895" s="266"/>
      <c r="C895" s="158"/>
      <c r="D895" s="158"/>
      <c r="E895" s="108">
        <f t="shared" si="24"/>
        <v>0</v>
      </c>
      <c r="F895" s="160"/>
      <c r="G895" s="161"/>
      <c r="H895" s="159"/>
      <c r="I895" s="159"/>
      <c r="J895" s="159"/>
      <c r="K895" s="159"/>
      <c r="L895" s="21"/>
      <c r="M895" s="102">
        <v>13</v>
      </c>
      <c r="N895" s="245" t="s">
        <v>388</v>
      </c>
      <c r="O895" s="246"/>
      <c r="P895" s="246"/>
      <c r="Q895" s="102">
        <v>29</v>
      </c>
      <c r="R895" s="248" t="s">
        <v>372</v>
      </c>
      <c r="S895" s="249"/>
      <c r="T895" s="250"/>
      <c r="U895" s="132"/>
    </row>
    <row r="896" spans="1:21" ht="24.75" customHeight="1">
      <c r="A896" s="265" t="s">
        <v>132</v>
      </c>
      <c r="B896" s="266"/>
      <c r="C896" s="158"/>
      <c r="D896" s="158"/>
      <c r="E896" s="108">
        <f t="shared" si="24"/>
        <v>0</v>
      </c>
      <c r="F896" s="160"/>
      <c r="G896" s="161"/>
      <c r="H896" s="159"/>
      <c r="I896" s="159"/>
      <c r="J896" s="159"/>
      <c r="K896" s="159"/>
      <c r="L896" s="21"/>
      <c r="M896" s="102">
        <v>14</v>
      </c>
      <c r="N896" s="245" t="s">
        <v>389</v>
      </c>
      <c r="O896" s="246"/>
      <c r="P896" s="246"/>
      <c r="Q896" s="109">
        <v>30</v>
      </c>
      <c r="R896" s="248" t="s">
        <v>371</v>
      </c>
      <c r="S896" s="249"/>
      <c r="T896" s="250"/>
      <c r="U896" s="132"/>
    </row>
    <row r="897" spans="1:21" ht="24.75" customHeight="1">
      <c r="A897" s="251" t="s">
        <v>731</v>
      </c>
      <c r="B897" s="252"/>
      <c r="C897" s="154" t="str">
        <f>IF(COUNTBLANK(C884:C896),"空欄あり",COUNT(C884:C896)-COUNTIF(C884:C896,0))</f>
        <v>空欄あり</v>
      </c>
      <c r="D897" s="154" t="str">
        <f>IF(COUNTBLANK(D884:D896),"空欄あり",COUNT(D884:D896)-COUNTIF(D884:D896,0))</f>
        <v>空欄あり</v>
      </c>
      <c r="E897" s="157"/>
      <c r="F897" s="21"/>
      <c r="G897" s="21"/>
      <c r="H897" s="21"/>
      <c r="I897" s="21"/>
      <c r="J897" s="21"/>
      <c r="K897" s="21"/>
      <c r="L897" s="21"/>
      <c r="M897" s="102">
        <v>15</v>
      </c>
      <c r="N897" s="245" t="s">
        <v>390</v>
      </c>
      <c r="O897" s="246"/>
      <c r="P897" s="247"/>
      <c r="Q897" s="102">
        <v>31</v>
      </c>
      <c r="R897" s="248" t="s">
        <v>370</v>
      </c>
      <c r="S897" s="249"/>
      <c r="T897" s="250"/>
      <c r="U897" s="132"/>
    </row>
    <row r="898" spans="1:21" ht="24.75" customHeight="1">
      <c r="A898" s="251" t="s">
        <v>732</v>
      </c>
      <c r="B898" s="252"/>
      <c r="C898" s="154" t="str">
        <f>IF(C897="空欄あり","-",IF(D881="","-",IF(I881="","-",IF(G898=0,"-",IF(C897=10,SUM(C884:C896)*1.3,IF(C897=11,SUM(C884:C896)*1.182,IF(C897=12,SUM(C884:C896)*1.084,IF(C897=13,SUM(C884:C896)*1,"-"))))))))</f>
        <v>-</v>
      </c>
      <c r="D898" s="154" t="str">
        <f>IF(D897="空欄あり","-",IF(D881="","-",IF(I881="","-",IF(G898=0,"-",IF(D897=10,SUM(D884:D896)*1.3,IF(D897=11,SUM(D884:D896)*1.182,IF(D897=12,SUM(D884:D896)*1.084,IF(D897=13,SUM(D884:D896)*1,"-"))))))))</f>
        <v>-</v>
      </c>
      <c r="E898" s="156" t="str">
        <f>IF(C898="-","-",IF(D898="-","-",D898-C898))</f>
        <v>-</v>
      </c>
      <c r="F898" s="21"/>
      <c r="G898" s="155">
        <f>IF(A891=選択肢!$A$13,1,IF(A891=選択肢!$A$14,1,0))</f>
        <v>0</v>
      </c>
      <c r="H898" s="21"/>
      <c r="I898" s="21"/>
      <c r="J898" s="21"/>
      <c r="K898" s="21"/>
      <c r="L898" s="21"/>
      <c r="M898" s="102">
        <v>16</v>
      </c>
      <c r="N898" s="245" t="s">
        <v>391</v>
      </c>
      <c r="O898" s="246"/>
      <c r="P898" s="247"/>
      <c r="Q898" s="21"/>
      <c r="R898" s="21"/>
      <c r="S898" s="21"/>
      <c r="T898" s="21"/>
      <c r="U898" s="132"/>
    </row>
    <row r="899" spans="1:21" ht="18.600000000000001" thickBot="1">
      <c r="A899" s="143"/>
      <c r="B899" s="142"/>
      <c r="C899" s="142"/>
      <c r="D899" s="142"/>
      <c r="E899" s="142"/>
      <c r="F899" s="135"/>
      <c r="G899" s="135"/>
      <c r="H899" s="135"/>
      <c r="I899" s="135"/>
      <c r="J899" s="135"/>
      <c r="K899" s="135"/>
      <c r="L899" s="135"/>
      <c r="M899" s="135"/>
      <c r="N899" s="135"/>
      <c r="O899" s="135"/>
      <c r="P899" s="135"/>
      <c r="Q899" s="135"/>
      <c r="R899" s="135"/>
      <c r="S899" s="135"/>
      <c r="T899" s="135"/>
      <c r="U899" s="136"/>
    </row>
    <row r="900" spans="1:21" ht="18.600000000000001" thickBot="1"/>
    <row r="901" spans="1:21">
      <c r="A901" s="137">
        <v>24</v>
      </c>
      <c r="B901" s="129"/>
      <c r="C901" s="129"/>
      <c r="D901" s="129"/>
      <c r="E901" s="129"/>
      <c r="F901" s="129"/>
      <c r="G901" s="129"/>
      <c r="H901" s="129"/>
      <c r="I901" s="129"/>
      <c r="J901" s="129"/>
      <c r="K901" s="129"/>
      <c r="L901" s="129"/>
      <c r="M901" s="129"/>
      <c r="N901" s="129"/>
      <c r="O901" s="129"/>
      <c r="P901" s="129"/>
      <c r="Q901" s="129"/>
      <c r="R901" s="129"/>
      <c r="S901" s="129"/>
      <c r="T901" s="129"/>
      <c r="U901" s="130"/>
    </row>
    <row r="902" spans="1:21" ht="23.25" customHeight="1">
      <c r="A902" s="131"/>
      <c r="B902" s="21"/>
      <c r="C902" s="21"/>
      <c r="D902" s="21"/>
      <c r="E902" s="21"/>
      <c r="F902" s="276" t="s">
        <v>139</v>
      </c>
      <c r="G902" s="276"/>
      <c r="H902" s="181"/>
      <c r="I902" s="181"/>
      <c r="J902" s="181"/>
      <c r="K902" s="181"/>
      <c r="L902" s="21"/>
      <c r="M902" s="21"/>
      <c r="N902" s="21"/>
      <c r="O902" s="21"/>
      <c r="P902" s="21"/>
      <c r="Q902" s="21"/>
      <c r="R902" s="21"/>
      <c r="S902" s="21"/>
      <c r="T902" s="21"/>
      <c r="U902" s="132"/>
    </row>
    <row r="903" spans="1:21">
      <c r="A903" s="131" t="s">
        <v>636</v>
      </c>
      <c r="B903" s="21"/>
      <c r="C903" s="21"/>
      <c r="D903" s="21"/>
      <c r="E903" s="21"/>
      <c r="F903" s="21"/>
      <c r="G903" s="21"/>
      <c r="H903" s="21"/>
      <c r="I903" s="21"/>
      <c r="J903" s="21"/>
      <c r="K903" s="21"/>
      <c r="L903" s="21"/>
      <c r="M903" s="21"/>
      <c r="N903" s="21"/>
      <c r="O903" s="21"/>
      <c r="P903" s="21"/>
      <c r="Q903" s="21"/>
      <c r="R903" s="21"/>
      <c r="S903" s="21"/>
      <c r="T903" s="21"/>
      <c r="U903" s="132"/>
    </row>
    <row r="904" spans="1:21">
      <c r="A904" s="258" t="s">
        <v>123</v>
      </c>
      <c r="B904" s="192"/>
      <c r="C904" s="208"/>
      <c r="D904" s="209"/>
      <c r="E904" s="210"/>
      <c r="F904" s="103"/>
      <c r="G904" s="103"/>
      <c r="H904" s="103"/>
      <c r="I904" s="103"/>
      <c r="J904" s="21"/>
      <c r="K904" s="21"/>
      <c r="L904" s="21"/>
      <c r="M904" s="21"/>
      <c r="N904" s="21"/>
      <c r="O904" s="21"/>
      <c r="P904" s="21"/>
      <c r="Q904" s="21"/>
      <c r="R904" s="21"/>
      <c r="S904" s="21"/>
      <c r="T904" s="21"/>
      <c r="U904" s="132"/>
    </row>
    <row r="905" spans="1:21">
      <c r="A905" s="258" t="s">
        <v>43</v>
      </c>
      <c r="B905" s="192"/>
      <c r="C905" s="208"/>
      <c r="D905" s="209"/>
      <c r="E905" s="210"/>
      <c r="F905" s="103"/>
      <c r="G905" s="103"/>
      <c r="H905" s="103"/>
      <c r="I905" s="103"/>
      <c r="J905" s="21"/>
      <c r="K905" s="21"/>
      <c r="L905" s="21"/>
      <c r="M905" s="21"/>
      <c r="N905" s="21"/>
      <c r="O905" s="21"/>
      <c r="P905" s="21"/>
      <c r="Q905" s="21"/>
      <c r="R905" s="21"/>
      <c r="S905" s="21"/>
      <c r="T905" s="21"/>
      <c r="U905" s="132"/>
    </row>
    <row r="906" spans="1:21">
      <c r="A906" s="258" t="s">
        <v>44</v>
      </c>
      <c r="B906" s="192"/>
      <c r="C906" s="208"/>
      <c r="D906" s="209"/>
      <c r="E906" s="210"/>
      <c r="F906" s="67"/>
      <c r="G906" s="67"/>
      <c r="H906" s="67"/>
      <c r="I906" s="67"/>
      <c r="J906" s="67"/>
      <c r="K906" s="67"/>
      <c r="L906" s="67"/>
      <c r="M906" s="21"/>
      <c r="N906" s="21"/>
      <c r="O906" s="21"/>
      <c r="P906" s="21"/>
      <c r="Q906" s="21"/>
      <c r="R906" s="21"/>
      <c r="S906" s="21"/>
      <c r="T906" s="21"/>
      <c r="U906" s="132"/>
    </row>
    <row r="907" spans="1:21">
      <c r="A907" s="258" t="s">
        <v>45</v>
      </c>
      <c r="B907" s="192"/>
      <c r="C907" s="243"/>
      <c r="D907" s="244"/>
      <c r="E907" s="244"/>
      <c r="F907" s="243"/>
      <c r="G907" s="244"/>
      <c r="H907" s="244"/>
      <c r="I907" s="211"/>
      <c r="J907" s="211"/>
      <c r="K907" s="211"/>
      <c r="L907" s="67"/>
      <c r="M907" s="21"/>
      <c r="N907" s="21"/>
      <c r="O907" s="21"/>
      <c r="P907" s="21"/>
      <c r="Q907" s="21"/>
      <c r="R907" s="21"/>
      <c r="S907" s="21"/>
      <c r="T907" s="21"/>
      <c r="U907" s="132"/>
    </row>
    <row r="908" spans="1:21">
      <c r="A908" s="275" t="s">
        <v>46</v>
      </c>
      <c r="B908" s="223"/>
      <c r="C908" s="243"/>
      <c r="D908" s="244"/>
      <c r="E908" s="253"/>
      <c r="F908" s="67"/>
      <c r="G908" s="67"/>
      <c r="H908" s="67"/>
      <c r="I908" s="67"/>
      <c r="J908" s="67"/>
      <c r="K908" s="67"/>
      <c r="L908" s="67"/>
      <c r="M908" s="21"/>
      <c r="N908" s="21"/>
      <c r="O908" s="21"/>
      <c r="P908" s="21"/>
      <c r="Q908" s="21"/>
      <c r="R908" s="21"/>
      <c r="S908" s="21"/>
      <c r="T908" s="21"/>
      <c r="U908" s="132"/>
    </row>
    <row r="909" spans="1:21">
      <c r="A909" s="258" t="s">
        <v>47</v>
      </c>
      <c r="B909" s="192"/>
      <c r="C909" s="208"/>
      <c r="D909" s="209"/>
      <c r="E909" s="210"/>
      <c r="F909" s="103"/>
      <c r="G909" s="103"/>
      <c r="H909" s="103"/>
      <c r="I909" s="103"/>
      <c r="J909" s="103"/>
      <c r="K909" s="103"/>
      <c r="L909" s="103"/>
      <c r="M909" s="21"/>
      <c r="N909" s="21"/>
      <c r="O909" s="21"/>
      <c r="P909" s="21"/>
      <c r="Q909" s="21"/>
      <c r="R909" s="21"/>
      <c r="S909" s="21"/>
      <c r="T909" s="21"/>
      <c r="U909" s="132"/>
    </row>
    <row r="910" spans="1:21" ht="12.75" customHeight="1">
      <c r="A910" s="133"/>
      <c r="B910" s="103"/>
      <c r="C910" s="103"/>
      <c r="D910" s="103"/>
      <c r="E910" s="103"/>
      <c r="F910" s="103"/>
      <c r="G910" s="103"/>
      <c r="H910" s="103"/>
      <c r="I910" s="103"/>
      <c r="J910" s="103"/>
      <c r="K910" s="103"/>
      <c r="L910" s="103"/>
      <c r="M910" s="21"/>
      <c r="N910" s="21"/>
      <c r="O910" s="21"/>
      <c r="P910" s="21"/>
      <c r="Q910" s="21"/>
      <c r="R910" s="21"/>
      <c r="S910" s="21"/>
      <c r="T910" s="21"/>
      <c r="U910" s="132"/>
    </row>
    <row r="911" spans="1:21" ht="23.25" customHeight="1">
      <c r="A911" s="134" t="s">
        <v>186</v>
      </c>
      <c r="B911" s="104"/>
      <c r="C911" s="104"/>
      <c r="D911" s="104"/>
      <c r="E911" s="104"/>
      <c r="F911" s="104"/>
      <c r="G911" s="104"/>
      <c r="H911" s="104"/>
      <c r="I911" s="104"/>
      <c r="J911" s="104"/>
      <c r="K911" s="104"/>
      <c r="L911" s="21"/>
      <c r="M911" s="21"/>
      <c r="N911" s="21"/>
      <c r="O911" s="21"/>
      <c r="P911" s="21"/>
      <c r="Q911" s="21"/>
      <c r="R911" s="21"/>
      <c r="S911" s="21"/>
      <c r="T911" s="21"/>
      <c r="U911" s="132"/>
    </row>
    <row r="912" spans="1:21">
      <c r="A912" s="258"/>
      <c r="B912" s="192"/>
      <c r="C912" s="190" t="s">
        <v>63</v>
      </c>
      <c r="D912" s="191"/>
      <c r="E912" s="192"/>
      <c r="F912" s="216" t="s">
        <v>138</v>
      </c>
      <c r="G912" s="216"/>
      <c r="H912" s="216"/>
      <c r="I912" s="216"/>
      <c r="J912" s="216"/>
      <c r="K912" s="216"/>
      <c r="L912" s="103"/>
      <c r="M912" s="21"/>
      <c r="N912" s="21"/>
      <c r="O912" s="21"/>
      <c r="P912" s="21"/>
      <c r="Q912" s="21"/>
      <c r="R912" s="21"/>
      <c r="S912" s="21"/>
      <c r="T912" s="21"/>
      <c r="U912" s="132"/>
    </row>
    <row r="913" spans="1:21">
      <c r="A913" s="262" t="s">
        <v>637</v>
      </c>
      <c r="B913" s="263"/>
      <c r="C913" s="243"/>
      <c r="D913" s="244"/>
      <c r="E913" s="253"/>
      <c r="F913" s="243"/>
      <c r="G913" s="253"/>
      <c r="H913" s="243"/>
      <c r="I913" s="253"/>
      <c r="J913" s="243"/>
      <c r="K913" s="253"/>
      <c r="L913" s="67"/>
      <c r="M913" s="21"/>
      <c r="N913" s="21"/>
      <c r="O913" s="21"/>
      <c r="P913" s="21"/>
      <c r="Q913" s="21"/>
      <c r="R913" s="21"/>
      <c r="S913" s="21"/>
      <c r="T913" s="21"/>
      <c r="U913" s="132"/>
    </row>
    <row r="914" spans="1:21">
      <c r="A914" s="264" t="s">
        <v>638</v>
      </c>
      <c r="B914" s="204"/>
      <c r="C914" s="243"/>
      <c r="D914" s="244"/>
      <c r="E914" s="253"/>
      <c r="F914" s="243"/>
      <c r="G914" s="253"/>
      <c r="H914" s="243"/>
      <c r="I914" s="253"/>
      <c r="J914" s="243"/>
      <c r="K914" s="253"/>
      <c r="L914" s="103"/>
      <c r="M914" s="21"/>
      <c r="N914" s="21"/>
      <c r="O914" s="21"/>
      <c r="P914" s="21"/>
      <c r="Q914" s="21"/>
      <c r="R914" s="21"/>
      <c r="S914" s="21"/>
      <c r="T914" s="21"/>
      <c r="U914" s="132"/>
    </row>
    <row r="915" spans="1:21">
      <c r="A915" s="277" t="s">
        <v>48</v>
      </c>
      <c r="B915" s="278"/>
      <c r="C915" s="181"/>
      <c r="D915" s="181"/>
      <c r="E915" s="105" t="s">
        <v>133</v>
      </c>
      <c r="F915" s="67"/>
      <c r="G915" s="67"/>
      <c r="H915" s="67"/>
      <c r="I915" s="67"/>
      <c r="J915" s="67"/>
      <c r="K915" s="103"/>
      <c r="L915" s="103"/>
      <c r="M915" s="21"/>
      <c r="N915" s="21"/>
      <c r="O915" s="21"/>
      <c r="P915" s="21"/>
      <c r="Q915" s="21"/>
      <c r="R915" s="21"/>
      <c r="S915" s="21"/>
      <c r="T915" s="21"/>
      <c r="U915" s="132"/>
    </row>
    <row r="916" spans="1:21">
      <c r="A916" s="133"/>
      <c r="B916" s="103"/>
      <c r="C916" s="103"/>
      <c r="D916" s="103"/>
      <c r="E916" s="103"/>
      <c r="F916" s="67"/>
      <c r="G916" s="67"/>
      <c r="H916" s="67"/>
      <c r="I916" s="67"/>
      <c r="J916" s="67"/>
      <c r="K916" s="103"/>
      <c r="L916" s="103"/>
      <c r="M916" s="21"/>
      <c r="N916" s="21"/>
      <c r="O916" s="21"/>
      <c r="P916" s="21"/>
      <c r="Q916" s="21"/>
      <c r="R916" s="21"/>
      <c r="S916" s="21"/>
      <c r="T916" s="21"/>
      <c r="U916" s="132"/>
    </row>
    <row r="917" spans="1:21" ht="23.25" customHeight="1">
      <c r="A917" s="134" t="s">
        <v>187</v>
      </c>
      <c r="B917" s="104"/>
      <c r="C917" s="104"/>
      <c r="D917" s="104"/>
      <c r="E917" s="104"/>
      <c r="F917" s="104"/>
      <c r="G917" s="104"/>
      <c r="H917" s="104"/>
      <c r="I917" s="104"/>
      <c r="J917" s="104"/>
      <c r="K917" s="104"/>
      <c r="L917" s="21"/>
      <c r="M917" s="21"/>
      <c r="N917" s="21"/>
      <c r="O917" s="21"/>
      <c r="P917" s="21"/>
      <c r="Q917" s="21"/>
      <c r="R917" s="21"/>
      <c r="S917" s="21"/>
      <c r="T917" s="21"/>
      <c r="U917" s="132"/>
    </row>
    <row r="918" spans="1:21" ht="34.5" customHeight="1">
      <c r="A918" s="254" t="s">
        <v>743</v>
      </c>
      <c r="B918" s="255"/>
      <c r="C918" s="255"/>
      <c r="D918" s="255"/>
      <c r="E918" s="255"/>
      <c r="F918" s="255"/>
      <c r="G918" s="255"/>
      <c r="H918" s="255"/>
      <c r="I918" s="255"/>
      <c r="J918" s="255"/>
      <c r="K918" s="255"/>
      <c r="L918" s="255"/>
      <c r="M918" s="255"/>
      <c r="N918" s="255"/>
      <c r="O918" s="255"/>
      <c r="P918" s="255"/>
      <c r="Q918" s="255"/>
      <c r="R918" s="255"/>
      <c r="S918" s="255"/>
      <c r="T918" s="255"/>
      <c r="U918" s="132"/>
    </row>
    <row r="919" spans="1:21" ht="102.45" customHeight="1">
      <c r="A919" s="254"/>
      <c r="B919" s="255"/>
      <c r="C919" s="255"/>
      <c r="D919" s="255"/>
      <c r="E919" s="255"/>
      <c r="F919" s="255"/>
      <c r="G919" s="255"/>
      <c r="H919" s="255"/>
      <c r="I919" s="255"/>
      <c r="J919" s="255"/>
      <c r="K919" s="255"/>
      <c r="L919" s="255"/>
      <c r="M919" s="255"/>
      <c r="N919" s="255"/>
      <c r="O919" s="255"/>
      <c r="P919" s="255"/>
      <c r="Q919" s="255"/>
      <c r="R919" s="255"/>
      <c r="S919" s="255"/>
      <c r="T919" s="255"/>
      <c r="U919" s="132"/>
    </row>
    <row r="920" spans="1:21">
      <c r="A920" s="258" t="s">
        <v>179</v>
      </c>
      <c r="B920" s="191"/>
      <c r="C920" s="191"/>
      <c r="D920" s="256"/>
      <c r="E920" s="257"/>
      <c r="F920" s="259" t="s">
        <v>180</v>
      </c>
      <c r="G920" s="260"/>
      <c r="H920" s="260"/>
      <c r="I920" s="256"/>
      <c r="J920" s="257"/>
      <c r="K920" s="21"/>
      <c r="L920" s="21"/>
      <c r="M920" s="261" t="s">
        <v>395</v>
      </c>
      <c r="N920" s="261"/>
      <c r="O920" s="261"/>
      <c r="P920" s="261"/>
      <c r="Q920" s="261"/>
      <c r="R920" s="261"/>
      <c r="S920" s="261"/>
      <c r="T920" s="261"/>
      <c r="U920" s="132"/>
    </row>
    <row r="921" spans="1:21" ht="18.600000000000001" thickBot="1">
      <c r="A921" s="267" t="s">
        <v>393</v>
      </c>
      <c r="B921" s="216"/>
      <c r="C921" s="221" t="s">
        <v>135</v>
      </c>
      <c r="D921" s="222"/>
      <c r="E921" s="223"/>
      <c r="F921" s="274" t="s">
        <v>394</v>
      </c>
      <c r="G921" s="216"/>
      <c r="H921" s="216"/>
      <c r="I921" s="216"/>
      <c r="J921" s="216"/>
      <c r="K921" s="216"/>
      <c r="L921" s="21"/>
      <c r="M921" s="106" t="s">
        <v>24</v>
      </c>
      <c r="N921" s="190" t="s">
        <v>359</v>
      </c>
      <c r="O921" s="191"/>
      <c r="P921" s="191"/>
      <c r="Q921" s="106" t="s">
        <v>24</v>
      </c>
      <c r="R921" s="190" t="s">
        <v>359</v>
      </c>
      <c r="S921" s="191"/>
      <c r="T921" s="192"/>
      <c r="U921" s="132"/>
    </row>
    <row r="922" spans="1:21" ht="18.75" customHeight="1" thickTop="1">
      <c r="A922" s="267"/>
      <c r="B922" s="216"/>
      <c r="C922" s="26" t="s">
        <v>134</v>
      </c>
      <c r="D922" s="26" t="s">
        <v>50</v>
      </c>
      <c r="E922" s="39" t="s">
        <v>51</v>
      </c>
      <c r="F922" s="107" t="s">
        <v>52</v>
      </c>
      <c r="G922" s="70" t="s">
        <v>53</v>
      </c>
      <c r="H922" s="46" t="s">
        <v>54</v>
      </c>
      <c r="I922" s="46" t="s">
        <v>55</v>
      </c>
      <c r="J922" s="46" t="s">
        <v>56</v>
      </c>
      <c r="K922" s="46" t="s">
        <v>57</v>
      </c>
      <c r="L922" s="21"/>
      <c r="M922" s="102">
        <v>1</v>
      </c>
      <c r="N922" s="245" t="s">
        <v>386</v>
      </c>
      <c r="O922" s="246"/>
      <c r="P922" s="246"/>
      <c r="Q922" s="102">
        <v>17</v>
      </c>
      <c r="R922" s="248" t="s">
        <v>241</v>
      </c>
      <c r="S922" s="249"/>
      <c r="T922" s="250"/>
      <c r="U922" s="132"/>
    </row>
    <row r="923" spans="1:21" ht="24.75" customHeight="1">
      <c r="A923" s="265" t="s">
        <v>124</v>
      </c>
      <c r="B923" s="266"/>
      <c r="C923" s="158"/>
      <c r="D923" s="158"/>
      <c r="E923" s="108">
        <f t="shared" ref="E923:E935" si="25">D923-C923</f>
        <v>0</v>
      </c>
      <c r="F923" s="160"/>
      <c r="G923" s="161"/>
      <c r="H923" s="159"/>
      <c r="I923" s="159"/>
      <c r="J923" s="159"/>
      <c r="K923" s="159"/>
      <c r="L923" s="21"/>
      <c r="M923" s="102">
        <v>2</v>
      </c>
      <c r="N923" s="245" t="s">
        <v>360</v>
      </c>
      <c r="O923" s="246"/>
      <c r="P923" s="246"/>
      <c r="Q923" s="109">
        <v>18</v>
      </c>
      <c r="R923" s="248" t="s">
        <v>385</v>
      </c>
      <c r="S923" s="249"/>
      <c r="T923" s="250"/>
      <c r="U923" s="132"/>
    </row>
    <row r="924" spans="1:21" ht="24.75" customHeight="1">
      <c r="A924" s="265" t="s">
        <v>125</v>
      </c>
      <c r="B924" s="266"/>
      <c r="C924" s="158"/>
      <c r="D924" s="158"/>
      <c r="E924" s="108">
        <f t="shared" si="25"/>
        <v>0</v>
      </c>
      <c r="F924" s="160"/>
      <c r="G924" s="161"/>
      <c r="H924" s="159"/>
      <c r="I924" s="159"/>
      <c r="J924" s="159"/>
      <c r="K924" s="159"/>
      <c r="L924" s="21"/>
      <c r="M924" s="102">
        <v>3</v>
      </c>
      <c r="N924" s="245" t="s">
        <v>387</v>
      </c>
      <c r="O924" s="246"/>
      <c r="P924" s="246"/>
      <c r="Q924" s="102">
        <v>19</v>
      </c>
      <c r="R924" s="248" t="s">
        <v>384</v>
      </c>
      <c r="S924" s="249"/>
      <c r="T924" s="250"/>
      <c r="U924" s="132"/>
    </row>
    <row r="925" spans="1:21" ht="27" customHeight="1">
      <c r="A925" s="265" t="s">
        <v>126</v>
      </c>
      <c r="B925" s="266"/>
      <c r="C925" s="158"/>
      <c r="D925" s="158"/>
      <c r="E925" s="108">
        <f t="shared" si="25"/>
        <v>0</v>
      </c>
      <c r="F925" s="160"/>
      <c r="G925" s="161"/>
      <c r="H925" s="159"/>
      <c r="I925" s="159"/>
      <c r="J925" s="159"/>
      <c r="K925" s="159"/>
      <c r="L925" s="21"/>
      <c r="M925" s="102">
        <v>4</v>
      </c>
      <c r="N925" s="245" t="s">
        <v>362</v>
      </c>
      <c r="O925" s="246"/>
      <c r="P925" s="246"/>
      <c r="Q925" s="102">
        <v>20</v>
      </c>
      <c r="R925" s="248" t="s">
        <v>383</v>
      </c>
      <c r="S925" s="249"/>
      <c r="T925" s="250"/>
      <c r="U925" s="132"/>
    </row>
    <row r="926" spans="1:21" ht="24.75" customHeight="1">
      <c r="A926" s="265" t="s">
        <v>127</v>
      </c>
      <c r="B926" s="266"/>
      <c r="C926" s="158"/>
      <c r="D926" s="158"/>
      <c r="E926" s="108">
        <f t="shared" si="25"/>
        <v>0</v>
      </c>
      <c r="F926" s="160"/>
      <c r="G926" s="161"/>
      <c r="H926" s="159"/>
      <c r="I926" s="159"/>
      <c r="J926" s="159"/>
      <c r="K926" s="159"/>
      <c r="L926" s="21"/>
      <c r="M926" s="102">
        <v>5</v>
      </c>
      <c r="N926" s="245" t="s">
        <v>363</v>
      </c>
      <c r="O926" s="246"/>
      <c r="P926" s="246"/>
      <c r="Q926" s="109">
        <v>21</v>
      </c>
      <c r="R926" s="248" t="s">
        <v>380</v>
      </c>
      <c r="S926" s="249"/>
      <c r="T926" s="250"/>
      <c r="U926" s="132"/>
    </row>
    <row r="927" spans="1:21" ht="24.75" customHeight="1">
      <c r="A927" s="270" t="s">
        <v>658</v>
      </c>
      <c r="B927" s="271"/>
      <c r="C927" s="158"/>
      <c r="D927" s="158"/>
      <c r="E927" s="108">
        <f t="shared" si="25"/>
        <v>0</v>
      </c>
      <c r="F927" s="160"/>
      <c r="G927" s="161"/>
      <c r="H927" s="159"/>
      <c r="I927" s="159"/>
      <c r="J927" s="159"/>
      <c r="K927" s="159"/>
      <c r="L927" s="21"/>
      <c r="M927" s="102">
        <v>6</v>
      </c>
      <c r="N927" s="245" t="s">
        <v>364</v>
      </c>
      <c r="O927" s="246"/>
      <c r="P927" s="246"/>
      <c r="Q927" s="102">
        <v>22</v>
      </c>
      <c r="R927" s="248" t="s">
        <v>379</v>
      </c>
      <c r="S927" s="249"/>
      <c r="T927" s="250"/>
      <c r="U927" s="132"/>
    </row>
    <row r="928" spans="1:21" ht="24.75" customHeight="1">
      <c r="A928" s="270" t="s">
        <v>659</v>
      </c>
      <c r="B928" s="271"/>
      <c r="C928" s="158"/>
      <c r="D928" s="158"/>
      <c r="E928" s="108">
        <f t="shared" si="25"/>
        <v>0</v>
      </c>
      <c r="F928" s="160"/>
      <c r="G928" s="161"/>
      <c r="H928" s="159"/>
      <c r="I928" s="159"/>
      <c r="J928" s="159"/>
      <c r="K928" s="159"/>
      <c r="L928" s="21"/>
      <c r="M928" s="102">
        <v>7</v>
      </c>
      <c r="N928" s="245" t="s">
        <v>365</v>
      </c>
      <c r="O928" s="246"/>
      <c r="P928" s="246"/>
      <c r="Q928" s="102">
        <v>23</v>
      </c>
      <c r="R928" s="248" t="s">
        <v>378</v>
      </c>
      <c r="S928" s="249"/>
      <c r="T928" s="250"/>
      <c r="U928" s="132"/>
    </row>
    <row r="929" spans="1:21" ht="29.4" customHeight="1">
      <c r="A929" s="272" t="s">
        <v>128</v>
      </c>
      <c r="B929" s="273"/>
      <c r="C929" s="158"/>
      <c r="D929" s="158"/>
      <c r="E929" s="108">
        <f t="shared" si="25"/>
        <v>0</v>
      </c>
      <c r="F929" s="160"/>
      <c r="G929" s="161"/>
      <c r="H929" s="159"/>
      <c r="I929" s="159"/>
      <c r="J929" s="159"/>
      <c r="K929" s="159"/>
      <c r="L929" s="21"/>
      <c r="M929" s="102">
        <v>8</v>
      </c>
      <c r="N929" s="245" t="s">
        <v>366</v>
      </c>
      <c r="O929" s="246"/>
      <c r="P929" s="246"/>
      <c r="Q929" s="109">
        <v>24</v>
      </c>
      <c r="R929" s="248" t="s">
        <v>377</v>
      </c>
      <c r="S929" s="249"/>
      <c r="T929" s="250"/>
      <c r="U929" s="132"/>
    </row>
    <row r="930" spans="1:21" ht="32.4" customHeight="1">
      <c r="A930" s="268" t="s">
        <v>734</v>
      </c>
      <c r="B930" s="269"/>
      <c r="C930" s="158"/>
      <c r="D930" s="158"/>
      <c r="E930" s="108">
        <f t="shared" si="25"/>
        <v>0</v>
      </c>
      <c r="F930" s="160"/>
      <c r="G930" s="161"/>
      <c r="H930" s="159"/>
      <c r="I930" s="159"/>
      <c r="J930" s="159"/>
      <c r="K930" s="159"/>
      <c r="L930" s="21"/>
      <c r="M930" s="102">
        <v>9</v>
      </c>
      <c r="N930" s="245" t="s">
        <v>367</v>
      </c>
      <c r="O930" s="246"/>
      <c r="P930" s="246"/>
      <c r="Q930" s="102">
        <v>25</v>
      </c>
      <c r="R930" s="248" t="s">
        <v>376</v>
      </c>
      <c r="S930" s="249"/>
      <c r="T930" s="250"/>
      <c r="U930" s="132"/>
    </row>
    <row r="931" spans="1:21" ht="24.75" customHeight="1">
      <c r="A931" s="265" t="s">
        <v>129</v>
      </c>
      <c r="B931" s="266"/>
      <c r="C931" s="158"/>
      <c r="D931" s="158"/>
      <c r="E931" s="108">
        <f t="shared" si="25"/>
        <v>0</v>
      </c>
      <c r="F931" s="160"/>
      <c r="G931" s="161"/>
      <c r="H931" s="159"/>
      <c r="I931" s="159"/>
      <c r="J931" s="159"/>
      <c r="K931" s="159"/>
      <c r="L931" s="21"/>
      <c r="M931" s="102">
        <v>10</v>
      </c>
      <c r="N931" s="245" t="s">
        <v>368</v>
      </c>
      <c r="O931" s="246"/>
      <c r="P931" s="246"/>
      <c r="Q931" s="102">
        <v>26</v>
      </c>
      <c r="R931" s="248" t="s">
        <v>375</v>
      </c>
      <c r="S931" s="249"/>
      <c r="T931" s="250"/>
      <c r="U931" s="132"/>
    </row>
    <row r="932" spans="1:21" ht="24.75" customHeight="1">
      <c r="A932" s="270" t="s">
        <v>660</v>
      </c>
      <c r="B932" s="271"/>
      <c r="C932" s="158"/>
      <c r="D932" s="158"/>
      <c r="E932" s="108">
        <f t="shared" si="25"/>
        <v>0</v>
      </c>
      <c r="F932" s="160"/>
      <c r="G932" s="161"/>
      <c r="H932" s="159"/>
      <c r="I932" s="159"/>
      <c r="J932" s="159"/>
      <c r="K932" s="159"/>
      <c r="L932" s="21"/>
      <c r="M932" s="102">
        <v>11</v>
      </c>
      <c r="N932" s="245" t="s">
        <v>245</v>
      </c>
      <c r="O932" s="246"/>
      <c r="P932" s="246"/>
      <c r="Q932" s="109">
        <v>27</v>
      </c>
      <c r="R932" s="248" t="s">
        <v>374</v>
      </c>
      <c r="S932" s="249"/>
      <c r="T932" s="250"/>
      <c r="U932" s="132"/>
    </row>
    <row r="933" spans="1:21" ht="24.75" customHeight="1">
      <c r="A933" s="265" t="s">
        <v>130</v>
      </c>
      <c r="B933" s="266"/>
      <c r="C933" s="158"/>
      <c r="D933" s="158"/>
      <c r="E933" s="108">
        <f t="shared" si="25"/>
        <v>0</v>
      </c>
      <c r="F933" s="160"/>
      <c r="G933" s="161"/>
      <c r="H933" s="159"/>
      <c r="I933" s="159"/>
      <c r="J933" s="159"/>
      <c r="K933" s="159"/>
      <c r="L933" s="21"/>
      <c r="M933" s="102">
        <v>12</v>
      </c>
      <c r="N933" s="245" t="s">
        <v>369</v>
      </c>
      <c r="O933" s="246"/>
      <c r="P933" s="246"/>
      <c r="Q933" s="102">
        <v>28</v>
      </c>
      <c r="R933" s="248" t="s">
        <v>373</v>
      </c>
      <c r="S933" s="249"/>
      <c r="T933" s="250"/>
      <c r="U933" s="132"/>
    </row>
    <row r="934" spans="1:21" ht="24.75" customHeight="1">
      <c r="A934" s="265" t="s">
        <v>131</v>
      </c>
      <c r="B934" s="266"/>
      <c r="C934" s="158"/>
      <c r="D934" s="158"/>
      <c r="E934" s="108">
        <f t="shared" si="25"/>
        <v>0</v>
      </c>
      <c r="F934" s="160"/>
      <c r="G934" s="161"/>
      <c r="H934" s="159"/>
      <c r="I934" s="159"/>
      <c r="J934" s="159"/>
      <c r="K934" s="159"/>
      <c r="L934" s="21"/>
      <c r="M934" s="102">
        <v>13</v>
      </c>
      <c r="N934" s="245" t="s">
        <v>388</v>
      </c>
      <c r="O934" s="246"/>
      <c r="P934" s="246"/>
      <c r="Q934" s="102">
        <v>29</v>
      </c>
      <c r="R934" s="248" t="s">
        <v>372</v>
      </c>
      <c r="S934" s="249"/>
      <c r="T934" s="250"/>
      <c r="U934" s="132"/>
    </row>
    <row r="935" spans="1:21" ht="24.75" customHeight="1">
      <c r="A935" s="265" t="s">
        <v>132</v>
      </c>
      <c r="B935" s="266"/>
      <c r="C935" s="158"/>
      <c r="D935" s="158"/>
      <c r="E935" s="108">
        <f t="shared" si="25"/>
        <v>0</v>
      </c>
      <c r="F935" s="160"/>
      <c r="G935" s="161"/>
      <c r="H935" s="159"/>
      <c r="I935" s="159"/>
      <c r="J935" s="159"/>
      <c r="K935" s="159"/>
      <c r="L935" s="21"/>
      <c r="M935" s="102">
        <v>14</v>
      </c>
      <c r="N935" s="245" t="s">
        <v>389</v>
      </c>
      <c r="O935" s="246"/>
      <c r="P935" s="246"/>
      <c r="Q935" s="109">
        <v>30</v>
      </c>
      <c r="R935" s="248" t="s">
        <v>371</v>
      </c>
      <c r="S935" s="249"/>
      <c r="T935" s="250"/>
      <c r="U935" s="132"/>
    </row>
    <row r="936" spans="1:21" ht="24.75" customHeight="1">
      <c r="A936" s="251" t="s">
        <v>731</v>
      </c>
      <c r="B936" s="252"/>
      <c r="C936" s="154" t="str">
        <f>IF(COUNTBLANK(C923:C935),"空欄あり",COUNT(C923:C935)-COUNTIF(C923:C935,0))</f>
        <v>空欄あり</v>
      </c>
      <c r="D936" s="154" t="str">
        <f>IF(COUNTBLANK(D923:D935),"空欄あり",COUNT(D923:D935)-COUNTIF(D923:D935,0))</f>
        <v>空欄あり</v>
      </c>
      <c r="E936" s="157"/>
      <c r="F936" s="21"/>
      <c r="G936" s="21"/>
      <c r="H936" s="21"/>
      <c r="I936" s="21"/>
      <c r="J936" s="21"/>
      <c r="K936" s="21"/>
      <c r="L936" s="21"/>
      <c r="M936" s="102">
        <v>15</v>
      </c>
      <c r="N936" s="245" t="s">
        <v>390</v>
      </c>
      <c r="O936" s="246"/>
      <c r="P936" s="247"/>
      <c r="Q936" s="102">
        <v>31</v>
      </c>
      <c r="R936" s="248" t="s">
        <v>370</v>
      </c>
      <c r="S936" s="249"/>
      <c r="T936" s="250"/>
      <c r="U936" s="132"/>
    </row>
    <row r="937" spans="1:21" ht="24.75" customHeight="1">
      <c r="A937" s="251" t="s">
        <v>732</v>
      </c>
      <c r="B937" s="252"/>
      <c r="C937" s="154" t="str">
        <f>IF(C936="空欄あり","-",IF(D920="","-",IF(I920="","-",IF(G937=0,"-",IF(C936=10,SUM(C923:C935)*1.3,IF(C936=11,SUM(C923:C935)*1.182,IF(C936=12,SUM(C923:C935)*1.084,IF(C936=13,SUM(C923:C935)*1,"-"))))))))</f>
        <v>-</v>
      </c>
      <c r="D937" s="154" t="str">
        <f>IF(D936="空欄あり","-",IF(D920="","-",IF(I920="","-",IF(G937=0,"-",IF(D936=10,SUM(D923:D935)*1.3,IF(D936=11,SUM(D923:D935)*1.182,IF(D936=12,SUM(D923:D935)*1.084,IF(D936=13,SUM(D923:D935)*1,"-"))))))))</f>
        <v>-</v>
      </c>
      <c r="E937" s="156" t="str">
        <f>IF(C937="-","-",IF(D937="-","-",D937-C937))</f>
        <v>-</v>
      </c>
      <c r="F937" s="21"/>
      <c r="G937" s="155">
        <f>IF(A930=選択肢!$A$13,1,IF(A930=選択肢!$A$14,1,0))</f>
        <v>0</v>
      </c>
      <c r="H937" s="21"/>
      <c r="I937" s="21"/>
      <c r="J937" s="21"/>
      <c r="K937" s="21"/>
      <c r="L937" s="21"/>
      <c r="M937" s="102">
        <v>16</v>
      </c>
      <c r="N937" s="245" t="s">
        <v>391</v>
      </c>
      <c r="O937" s="246"/>
      <c r="P937" s="247"/>
      <c r="Q937" s="21"/>
      <c r="R937" s="21"/>
      <c r="S937" s="21"/>
      <c r="T937" s="21"/>
      <c r="U937" s="132"/>
    </row>
    <row r="938" spans="1:21" ht="18.600000000000001" thickBot="1">
      <c r="A938" s="143"/>
      <c r="B938" s="142"/>
      <c r="C938" s="142"/>
      <c r="D938" s="142"/>
      <c r="E938" s="142"/>
      <c r="F938" s="135"/>
      <c r="G938" s="135"/>
      <c r="H938" s="135"/>
      <c r="I938" s="135"/>
      <c r="J938" s="135"/>
      <c r="K938" s="135"/>
      <c r="L938" s="135"/>
      <c r="M938" s="135"/>
      <c r="N938" s="135"/>
      <c r="O938" s="135"/>
      <c r="P938" s="135"/>
      <c r="Q938" s="135"/>
      <c r="R938" s="135"/>
      <c r="S938" s="135"/>
      <c r="T938" s="135"/>
      <c r="U938" s="136"/>
    </row>
    <row r="939" spans="1:21" ht="18.600000000000001" thickBot="1"/>
    <row r="940" spans="1:21">
      <c r="A940" s="137">
        <v>25</v>
      </c>
      <c r="B940" s="129"/>
      <c r="C940" s="129"/>
      <c r="D940" s="129"/>
      <c r="E940" s="129"/>
      <c r="F940" s="129"/>
      <c r="G940" s="129"/>
      <c r="H940" s="129"/>
      <c r="I940" s="129"/>
      <c r="J940" s="129"/>
      <c r="K940" s="129"/>
      <c r="L940" s="129"/>
      <c r="M940" s="129"/>
      <c r="N940" s="129"/>
      <c r="O940" s="129"/>
      <c r="P940" s="129"/>
      <c r="Q940" s="129"/>
      <c r="R940" s="129"/>
      <c r="S940" s="129"/>
      <c r="T940" s="129"/>
      <c r="U940" s="130"/>
    </row>
    <row r="941" spans="1:21" ht="23.25" customHeight="1">
      <c r="A941" s="131"/>
      <c r="B941" s="21"/>
      <c r="C941" s="21"/>
      <c r="D941" s="21"/>
      <c r="E941" s="21"/>
      <c r="F941" s="276" t="s">
        <v>139</v>
      </c>
      <c r="G941" s="276"/>
      <c r="H941" s="181"/>
      <c r="I941" s="181"/>
      <c r="J941" s="181"/>
      <c r="K941" s="181"/>
      <c r="L941" s="21"/>
      <c r="M941" s="21"/>
      <c r="N941" s="21"/>
      <c r="O941" s="21"/>
      <c r="P941" s="21"/>
      <c r="Q941" s="21"/>
      <c r="R941" s="21"/>
      <c r="S941" s="21"/>
      <c r="T941" s="21"/>
      <c r="U941" s="132"/>
    </row>
    <row r="942" spans="1:21">
      <c r="A942" s="131" t="s">
        <v>636</v>
      </c>
      <c r="B942" s="21"/>
      <c r="C942" s="21"/>
      <c r="D942" s="21"/>
      <c r="E942" s="21"/>
      <c r="F942" s="21"/>
      <c r="G942" s="21"/>
      <c r="H942" s="21"/>
      <c r="I942" s="21"/>
      <c r="J942" s="21"/>
      <c r="K942" s="21"/>
      <c r="L942" s="21"/>
      <c r="M942" s="21"/>
      <c r="N942" s="21"/>
      <c r="O942" s="21"/>
      <c r="P942" s="21"/>
      <c r="Q942" s="21"/>
      <c r="R942" s="21"/>
      <c r="S942" s="21"/>
      <c r="T942" s="21"/>
      <c r="U942" s="132"/>
    </row>
    <row r="943" spans="1:21">
      <c r="A943" s="258" t="s">
        <v>123</v>
      </c>
      <c r="B943" s="192"/>
      <c r="C943" s="208"/>
      <c r="D943" s="209"/>
      <c r="E943" s="210"/>
      <c r="F943" s="103"/>
      <c r="G943" s="103"/>
      <c r="H943" s="103"/>
      <c r="I943" s="103"/>
      <c r="J943" s="21"/>
      <c r="K943" s="21"/>
      <c r="L943" s="21"/>
      <c r="M943" s="21"/>
      <c r="N943" s="21"/>
      <c r="O943" s="21"/>
      <c r="P943" s="21"/>
      <c r="Q943" s="21"/>
      <c r="R943" s="21"/>
      <c r="S943" s="21"/>
      <c r="T943" s="21"/>
      <c r="U943" s="132"/>
    </row>
    <row r="944" spans="1:21">
      <c r="A944" s="258" t="s">
        <v>43</v>
      </c>
      <c r="B944" s="192"/>
      <c r="C944" s="208"/>
      <c r="D944" s="209"/>
      <c r="E944" s="210"/>
      <c r="F944" s="103"/>
      <c r="G944" s="103"/>
      <c r="H944" s="103"/>
      <c r="I944" s="103"/>
      <c r="J944" s="21"/>
      <c r="K944" s="21"/>
      <c r="L944" s="21"/>
      <c r="M944" s="21"/>
      <c r="N944" s="21"/>
      <c r="O944" s="21"/>
      <c r="P944" s="21"/>
      <c r="Q944" s="21"/>
      <c r="R944" s="21"/>
      <c r="S944" s="21"/>
      <c r="T944" s="21"/>
      <c r="U944" s="132"/>
    </row>
    <row r="945" spans="1:21">
      <c r="A945" s="258" t="s">
        <v>44</v>
      </c>
      <c r="B945" s="192"/>
      <c r="C945" s="208"/>
      <c r="D945" s="209"/>
      <c r="E945" s="210"/>
      <c r="F945" s="67"/>
      <c r="G945" s="67"/>
      <c r="H945" s="67"/>
      <c r="I945" s="67"/>
      <c r="J945" s="67"/>
      <c r="K945" s="67"/>
      <c r="L945" s="67"/>
      <c r="M945" s="21"/>
      <c r="N945" s="21"/>
      <c r="O945" s="21"/>
      <c r="P945" s="21"/>
      <c r="Q945" s="21"/>
      <c r="R945" s="21"/>
      <c r="S945" s="21"/>
      <c r="T945" s="21"/>
      <c r="U945" s="132"/>
    </row>
    <row r="946" spans="1:21">
      <c r="A946" s="258" t="s">
        <v>45</v>
      </c>
      <c r="B946" s="192"/>
      <c r="C946" s="243"/>
      <c r="D946" s="244"/>
      <c r="E946" s="244"/>
      <c r="F946" s="243"/>
      <c r="G946" s="244"/>
      <c r="H946" s="244"/>
      <c r="I946" s="211"/>
      <c r="J946" s="211"/>
      <c r="K946" s="211"/>
      <c r="L946" s="67"/>
      <c r="M946" s="21"/>
      <c r="N946" s="21"/>
      <c r="O946" s="21"/>
      <c r="P946" s="21"/>
      <c r="Q946" s="21"/>
      <c r="R946" s="21"/>
      <c r="S946" s="21"/>
      <c r="T946" s="21"/>
      <c r="U946" s="132"/>
    </row>
    <row r="947" spans="1:21">
      <c r="A947" s="275" t="s">
        <v>46</v>
      </c>
      <c r="B947" s="223"/>
      <c r="C947" s="243"/>
      <c r="D947" s="244"/>
      <c r="E947" s="253"/>
      <c r="F947" s="67"/>
      <c r="G947" s="67"/>
      <c r="H947" s="67"/>
      <c r="I947" s="67"/>
      <c r="J947" s="67"/>
      <c r="K947" s="67"/>
      <c r="L947" s="67"/>
      <c r="M947" s="21"/>
      <c r="N947" s="21"/>
      <c r="O947" s="21"/>
      <c r="P947" s="21"/>
      <c r="Q947" s="21"/>
      <c r="R947" s="21"/>
      <c r="S947" s="21"/>
      <c r="T947" s="21"/>
      <c r="U947" s="132"/>
    </row>
    <row r="948" spans="1:21">
      <c r="A948" s="258" t="s">
        <v>47</v>
      </c>
      <c r="B948" s="192"/>
      <c r="C948" s="208"/>
      <c r="D948" s="209"/>
      <c r="E948" s="210"/>
      <c r="F948" s="103"/>
      <c r="G948" s="103"/>
      <c r="H948" s="103"/>
      <c r="I948" s="103"/>
      <c r="J948" s="103"/>
      <c r="K948" s="103"/>
      <c r="L948" s="103"/>
      <c r="M948" s="21"/>
      <c r="N948" s="21"/>
      <c r="O948" s="21"/>
      <c r="P948" s="21"/>
      <c r="Q948" s="21"/>
      <c r="R948" s="21"/>
      <c r="S948" s="21"/>
      <c r="T948" s="21"/>
      <c r="U948" s="132"/>
    </row>
    <row r="949" spans="1:21" ht="12.75" customHeight="1">
      <c r="A949" s="133"/>
      <c r="B949" s="103"/>
      <c r="C949" s="103"/>
      <c r="D949" s="103"/>
      <c r="E949" s="103"/>
      <c r="F949" s="103"/>
      <c r="G949" s="103"/>
      <c r="H949" s="103"/>
      <c r="I949" s="103"/>
      <c r="J949" s="103"/>
      <c r="K949" s="103"/>
      <c r="L949" s="103"/>
      <c r="M949" s="21"/>
      <c r="N949" s="21"/>
      <c r="O949" s="21"/>
      <c r="P949" s="21"/>
      <c r="Q949" s="21"/>
      <c r="R949" s="21"/>
      <c r="S949" s="21"/>
      <c r="T949" s="21"/>
      <c r="U949" s="132"/>
    </row>
    <row r="950" spans="1:21" ht="23.25" customHeight="1">
      <c r="A950" s="134" t="s">
        <v>186</v>
      </c>
      <c r="B950" s="104"/>
      <c r="C950" s="104"/>
      <c r="D950" s="104"/>
      <c r="E950" s="104"/>
      <c r="F950" s="104"/>
      <c r="G950" s="104"/>
      <c r="H950" s="104"/>
      <c r="I950" s="104"/>
      <c r="J950" s="104"/>
      <c r="K950" s="104"/>
      <c r="L950" s="21"/>
      <c r="M950" s="21"/>
      <c r="N950" s="21"/>
      <c r="O950" s="21"/>
      <c r="P950" s="21"/>
      <c r="Q950" s="21"/>
      <c r="R950" s="21"/>
      <c r="S950" s="21"/>
      <c r="T950" s="21"/>
      <c r="U950" s="132"/>
    </row>
    <row r="951" spans="1:21">
      <c r="A951" s="258"/>
      <c r="B951" s="192"/>
      <c r="C951" s="190" t="s">
        <v>63</v>
      </c>
      <c r="D951" s="191"/>
      <c r="E951" s="192"/>
      <c r="F951" s="216" t="s">
        <v>138</v>
      </c>
      <c r="G951" s="216"/>
      <c r="H951" s="216"/>
      <c r="I951" s="216"/>
      <c r="J951" s="216"/>
      <c r="K951" s="216"/>
      <c r="L951" s="103"/>
      <c r="M951" s="21"/>
      <c r="N951" s="21"/>
      <c r="O951" s="21"/>
      <c r="P951" s="21"/>
      <c r="Q951" s="21"/>
      <c r="R951" s="21"/>
      <c r="S951" s="21"/>
      <c r="T951" s="21"/>
      <c r="U951" s="132"/>
    </row>
    <row r="952" spans="1:21">
      <c r="A952" s="262" t="s">
        <v>637</v>
      </c>
      <c r="B952" s="263"/>
      <c r="C952" s="243"/>
      <c r="D952" s="244"/>
      <c r="E952" s="253"/>
      <c r="F952" s="243"/>
      <c r="G952" s="253"/>
      <c r="H952" s="243"/>
      <c r="I952" s="253"/>
      <c r="J952" s="243"/>
      <c r="K952" s="253"/>
      <c r="L952" s="67"/>
      <c r="M952" s="21"/>
      <c r="N952" s="21"/>
      <c r="O952" s="21"/>
      <c r="P952" s="21"/>
      <c r="Q952" s="21"/>
      <c r="R952" s="21"/>
      <c r="S952" s="21"/>
      <c r="T952" s="21"/>
      <c r="U952" s="132"/>
    </row>
    <row r="953" spans="1:21">
      <c r="A953" s="264" t="s">
        <v>638</v>
      </c>
      <c r="B953" s="204"/>
      <c r="C953" s="243"/>
      <c r="D953" s="244"/>
      <c r="E953" s="253"/>
      <c r="F953" s="243"/>
      <c r="G953" s="253"/>
      <c r="H953" s="243"/>
      <c r="I953" s="253"/>
      <c r="J953" s="243"/>
      <c r="K953" s="253"/>
      <c r="L953" s="103"/>
      <c r="M953" s="21"/>
      <c r="N953" s="21"/>
      <c r="O953" s="21"/>
      <c r="P953" s="21"/>
      <c r="Q953" s="21"/>
      <c r="R953" s="21"/>
      <c r="S953" s="21"/>
      <c r="T953" s="21"/>
      <c r="U953" s="132"/>
    </row>
    <row r="954" spans="1:21">
      <c r="A954" s="277" t="s">
        <v>48</v>
      </c>
      <c r="B954" s="278"/>
      <c r="C954" s="181"/>
      <c r="D954" s="181"/>
      <c r="E954" s="105" t="s">
        <v>133</v>
      </c>
      <c r="F954" s="67"/>
      <c r="G954" s="67"/>
      <c r="H954" s="67"/>
      <c r="I954" s="67"/>
      <c r="J954" s="67"/>
      <c r="K954" s="103"/>
      <c r="L954" s="103"/>
      <c r="M954" s="21"/>
      <c r="N954" s="21"/>
      <c r="O954" s="21"/>
      <c r="P954" s="21"/>
      <c r="Q954" s="21"/>
      <c r="R954" s="21"/>
      <c r="S954" s="21"/>
      <c r="T954" s="21"/>
      <c r="U954" s="132"/>
    </row>
    <row r="955" spans="1:21">
      <c r="A955" s="133"/>
      <c r="B955" s="103"/>
      <c r="C955" s="103"/>
      <c r="D955" s="103"/>
      <c r="E955" s="103"/>
      <c r="F955" s="67"/>
      <c r="G955" s="67"/>
      <c r="H955" s="67"/>
      <c r="I955" s="67"/>
      <c r="J955" s="67"/>
      <c r="K955" s="103"/>
      <c r="L955" s="103"/>
      <c r="M955" s="21"/>
      <c r="N955" s="21"/>
      <c r="O955" s="21"/>
      <c r="P955" s="21"/>
      <c r="Q955" s="21"/>
      <c r="R955" s="21"/>
      <c r="S955" s="21"/>
      <c r="T955" s="21"/>
      <c r="U955" s="132"/>
    </row>
    <row r="956" spans="1:21" ht="23.25" customHeight="1">
      <c r="A956" s="134" t="s">
        <v>187</v>
      </c>
      <c r="B956" s="104"/>
      <c r="C956" s="104"/>
      <c r="D956" s="104"/>
      <c r="E956" s="104"/>
      <c r="F956" s="104"/>
      <c r="G956" s="104"/>
      <c r="H956" s="104"/>
      <c r="I956" s="104"/>
      <c r="J956" s="104"/>
      <c r="K956" s="104"/>
      <c r="L956" s="21"/>
      <c r="M956" s="21"/>
      <c r="N956" s="21"/>
      <c r="O956" s="21"/>
      <c r="P956" s="21"/>
      <c r="Q956" s="21"/>
      <c r="R956" s="21"/>
      <c r="S956" s="21"/>
      <c r="T956" s="21"/>
      <c r="U956" s="132"/>
    </row>
    <row r="957" spans="1:21" ht="34.5" customHeight="1">
      <c r="A957" s="254" t="s">
        <v>743</v>
      </c>
      <c r="B957" s="255"/>
      <c r="C957" s="255"/>
      <c r="D957" s="255"/>
      <c r="E957" s="255"/>
      <c r="F957" s="255"/>
      <c r="G957" s="255"/>
      <c r="H957" s="255"/>
      <c r="I957" s="255"/>
      <c r="J957" s="255"/>
      <c r="K957" s="255"/>
      <c r="L957" s="255"/>
      <c r="M957" s="255"/>
      <c r="N957" s="255"/>
      <c r="O957" s="255"/>
      <c r="P957" s="255"/>
      <c r="Q957" s="255"/>
      <c r="R957" s="255"/>
      <c r="S957" s="255"/>
      <c r="T957" s="255"/>
      <c r="U957" s="132"/>
    </row>
    <row r="958" spans="1:21" ht="102.45" customHeight="1">
      <c r="A958" s="254"/>
      <c r="B958" s="255"/>
      <c r="C958" s="255"/>
      <c r="D958" s="255"/>
      <c r="E958" s="255"/>
      <c r="F958" s="255"/>
      <c r="G958" s="255"/>
      <c r="H958" s="255"/>
      <c r="I958" s="255"/>
      <c r="J958" s="255"/>
      <c r="K958" s="255"/>
      <c r="L958" s="255"/>
      <c r="M958" s="255"/>
      <c r="N958" s="255"/>
      <c r="O958" s="255"/>
      <c r="P958" s="255"/>
      <c r="Q958" s="255"/>
      <c r="R958" s="255"/>
      <c r="S958" s="255"/>
      <c r="T958" s="255"/>
      <c r="U958" s="132"/>
    </row>
    <row r="959" spans="1:21">
      <c r="A959" s="258" t="s">
        <v>179</v>
      </c>
      <c r="B959" s="191"/>
      <c r="C959" s="191"/>
      <c r="D959" s="256"/>
      <c r="E959" s="257"/>
      <c r="F959" s="259" t="s">
        <v>180</v>
      </c>
      <c r="G959" s="260"/>
      <c r="H959" s="260"/>
      <c r="I959" s="256"/>
      <c r="J959" s="257"/>
      <c r="K959" s="21"/>
      <c r="L959" s="21"/>
      <c r="M959" s="261" t="s">
        <v>395</v>
      </c>
      <c r="N959" s="261"/>
      <c r="O959" s="261"/>
      <c r="P959" s="261"/>
      <c r="Q959" s="261"/>
      <c r="R959" s="261"/>
      <c r="S959" s="261"/>
      <c r="T959" s="261"/>
      <c r="U959" s="132"/>
    </row>
    <row r="960" spans="1:21" ht="18.600000000000001" thickBot="1">
      <c r="A960" s="267" t="s">
        <v>393</v>
      </c>
      <c r="B960" s="216"/>
      <c r="C960" s="221" t="s">
        <v>135</v>
      </c>
      <c r="D960" s="222"/>
      <c r="E960" s="223"/>
      <c r="F960" s="274" t="s">
        <v>394</v>
      </c>
      <c r="G960" s="216"/>
      <c r="H960" s="216"/>
      <c r="I960" s="216"/>
      <c r="J960" s="216"/>
      <c r="K960" s="216"/>
      <c r="L960" s="21"/>
      <c r="M960" s="106" t="s">
        <v>24</v>
      </c>
      <c r="N960" s="190" t="s">
        <v>359</v>
      </c>
      <c r="O960" s="191"/>
      <c r="P960" s="191"/>
      <c r="Q960" s="106" t="s">
        <v>24</v>
      </c>
      <c r="R960" s="190" t="s">
        <v>359</v>
      </c>
      <c r="S960" s="191"/>
      <c r="T960" s="192"/>
      <c r="U960" s="132"/>
    </row>
    <row r="961" spans="1:21" ht="18.75" customHeight="1" thickTop="1">
      <c r="A961" s="267"/>
      <c r="B961" s="216"/>
      <c r="C961" s="26" t="s">
        <v>134</v>
      </c>
      <c r="D961" s="26" t="s">
        <v>50</v>
      </c>
      <c r="E961" s="39" t="s">
        <v>51</v>
      </c>
      <c r="F961" s="107" t="s">
        <v>52</v>
      </c>
      <c r="G961" s="70" t="s">
        <v>53</v>
      </c>
      <c r="H961" s="46" t="s">
        <v>54</v>
      </c>
      <c r="I961" s="46" t="s">
        <v>55</v>
      </c>
      <c r="J961" s="46" t="s">
        <v>56</v>
      </c>
      <c r="K961" s="46" t="s">
        <v>57</v>
      </c>
      <c r="L961" s="21"/>
      <c r="M961" s="102">
        <v>1</v>
      </c>
      <c r="N961" s="245" t="s">
        <v>386</v>
      </c>
      <c r="O961" s="246"/>
      <c r="P961" s="246"/>
      <c r="Q961" s="102">
        <v>17</v>
      </c>
      <c r="R961" s="248" t="s">
        <v>241</v>
      </c>
      <c r="S961" s="249"/>
      <c r="T961" s="250"/>
      <c r="U961" s="132"/>
    </row>
    <row r="962" spans="1:21" ht="24.75" customHeight="1">
      <c r="A962" s="265" t="s">
        <v>124</v>
      </c>
      <c r="B962" s="266"/>
      <c r="C962" s="158"/>
      <c r="D962" s="158"/>
      <c r="E962" s="108">
        <f t="shared" ref="E962:E974" si="26">D962-C962</f>
        <v>0</v>
      </c>
      <c r="F962" s="160"/>
      <c r="G962" s="161"/>
      <c r="H962" s="159"/>
      <c r="I962" s="159"/>
      <c r="J962" s="159"/>
      <c r="K962" s="159"/>
      <c r="L962" s="21"/>
      <c r="M962" s="102">
        <v>2</v>
      </c>
      <c r="N962" s="245" t="s">
        <v>360</v>
      </c>
      <c r="O962" s="246"/>
      <c r="P962" s="246"/>
      <c r="Q962" s="109">
        <v>18</v>
      </c>
      <c r="R962" s="248" t="s">
        <v>385</v>
      </c>
      <c r="S962" s="249"/>
      <c r="T962" s="250"/>
      <c r="U962" s="132"/>
    </row>
    <row r="963" spans="1:21" ht="24.75" customHeight="1">
      <c r="A963" s="265" t="s">
        <v>125</v>
      </c>
      <c r="B963" s="266"/>
      <c r="C963" s="158"/>
      <c r="D963" s="158"/>
      <c r="E963" s="108">
        <f t="shared" si="26"/>
        <v>0</v>
      </c>
      <c r="F963" s="160"/>
      <c r="G963" s="161"/>
      <c r="H963" s="159"/>
      <c r="I963" s="159"/>
      <c r="J963" s="159"/>
      <c r="K963" s="159"/>
      <c r="L963" s="21"/>
      <c r="M963" s="102">
        <v>3</v>
      </c>
      <c r="N963" s="245" t="s">
        <v>387</v>
      </c>
      <c r="O963" s="246"/>
      <c r="P963" s="246"/>
      <c r="Q963" s="102">
        <v>19</v>
      </c>
      <c r="R963" s="248" t="s">
        <v>384</v>
      </c>
      <c r="S963" s="249"/>
      <c r="T963" s="250"/>
      <c r="U963" s="132"/>
    </row>
    <row r="964" spans="1:21" ht="27" customHeight="1">
      <c r="A964" s="265" t="s">
        <v>126</v>
      </c>
      <c r="B964" s="266"/>
      <c r="C964" s="158"/>
      <c r="D964" s="158"/>
      <c r="E964" s="108">
        <f t="shared" si="26"/>
        <v>0</v>
      </c>
      <c r="F964" s="160"/>
      <c r="G964" s="161"/>
      <c r="H964" s="159"/>
      <c r="I964" s="159"/>
      <c r="J964" s="159"/>
      <c r="K964" s="159"/>
      <c r="L964" s="21"/>
      <c r="M964" s="102">
        <v>4</v>
      </c>
      <c r="N964" s="245" t="s">
        <v>362</v>
      </c>
      <c r="O964" s="246"/>
      <c r="P964" s="246"/>
      <c r="Q964" s="102">
        <v>20</v>
      </c>
      <c r="R964" s="248" t="s">
        <v>383</v>
      </c>
      <c r="S964" s="249"/>
      <c r="T964" s="250"/>
      <c r="U964" s="132"/>
    </row>
    <row r="965" spans="1:21" ht="24.75" customHeight="1">
      <c r="A965" s="265" t="s">
        <v>127</v>
      </c>
      <c r="B965" s="266"/>
      <c r="C965" s="158"/>
      <c r="D965" s="158"/>
      <c r="E965" s="108">
        <f t="shared" si="26"/>
        <v>0</v>
      </c>
      <c r="F965" s="160"/>
      <c r="G965" s="161"/>
      <c r="H965" s="159"/>
      <c r="I965" s="159"/>
      <c r="J965" s="159"/>
      <c r="K965" s="159"/>
      <c r="L965" s="21"/>
      <c r="M965" s="102">
        <v>5</v>
      </c>
      <c r="N965" s="245" t="s">
        <v>363</v>
      </c>
      <c r="O965" s="246"/>
      <c r="P965" s="246"/>
      <c r="Q965" s="109">
        <v>21</v>
      </c>
      <c r="R965" s="248" t="s">
        <v>380</v>
      </c>
      <c r="S965" s="249"/>
      <c r="T965" s="250"/>
      <c r="U965" s="132"/>
    </row>
    <row r="966" spans="1:21" ht="24.75" customHeight="1">
      <c r="A966" s="270" t="s">
        <v>658</v>
      </c>
      <c r="B966" s="271"/>
      <c r="C966" s="158"/>
      <c r="D966" s="158"/>
      <c r="E966" s="108">
        <f t="shared" si="26"/>
        <v>0</v>
      </c>
      <c r="F966" s="160"/>
      <c r="G966" s="161"/>
      <c r="H966" s="159"/>
      <c r="I966" s="159"/>
      <c r="J966" s="159"/>
      <c r="K966" s="159"/>
      <c r="L966" s="21"/>
      <c r="M966" s="102">
        <v>6</v>
      </c>
      <c r="N966" s="245" t="s">
        <v>364</v>
      </c>
      <c r="O966" s="246"/>
      <c r="P966" s="246"/>
      <c r="Q966" s="102">
        <v>22</v>
      </c>
      <c r="R966" s="248" t="s">
        <v>379</v>
      </c>
      <c r="S966" s="249"/>
      <c r="T966" s="250"/>
      <c r="U966" s="132"/>
    </row>
    <row r="967" spans="1:21" ht="24.75" customHeight="1">
      <c r="A967" s="270" t="s">
        <v>659</v>
      </c>
      <c r="B967" s="271"/>
      <c r="C967" s="158"/>
      <c r="D967" s="158"/>
      <c r="E967" s="108">
        <f t="shared" si="26"/>
        <v>0</v>
      </c>
      <c r="F967" s="160"/>
      <c r="G967" s="161"/>
      <c r="H967" s="159"/>
      <c r="I967" s="159"/>
      <c r="J967" s="159"/>
      <c r="K967" s="159"/>
      <c r="L967" s="21"/>
      <c r="M967" s="102">
        <v>7</v>
      </c>
      <c r="N967" s="245" t="s">
        <v>365</v>
      </c>
      <c r="O967" s="246"/>
      <c r="P967" s="246"/>
      <c r="Q967" s="102">
        <v>23</v>
      </c>
      <c r="R967" s="248" t="s">
        <v>378</v>
      </c>
      <c r="S967" s="249"/>
      <c r="T967" s="250"/>
      <c r="U967" s="132"/>
    </row>
    <row r="968" spans="1:21" ht="29.4" customHeight="1">
      <c r="A968" s="272" t="s">
        <v>128</v>
      </c>
      <c r="B968" s="273"/>
      <c r="C968" s="158"/>
      <c r="D968" s="158"/>
      <c r="E968" s="108">
        <f t="shared" si="26"/>
        <v>0</v>
      </c>
      <c r="F968" s="160"/>
      <c r="G968" s="161"/>
      <c r="H968" s="159"/>
      <c r="I968" s="159"/>
      <c r="J968" s="159"/>
      <c r="K968" s="159"/>
      <c r="L968" s="21"/>
      <c r="M968" s="102">
        <v>8</v>
      </c>
      <c r="N968" s="245" t="s">
        <v>366</v>
      </c>
      <c r="O968" s="246"/>
      <c r="P968" s="246"/>
      <c r="Q968" s="109">
        <v>24</v>
      </c>
      <c r="R968" s="248" t="s">
        <v>377</v>
      </c>
      <c r="S968" s="249"/>
      <c r="T968" s="250"/>
      <c r="U968" s="132"/>
    </row>
    <row r="969" spans="1:21" ht="32.4" customHeight="1">
      <c r="A969" s="268" t="s">
        <v>734</v>
      </c>
      <c r="B969" s="269"/>
      <c r="C969" s="158"/>
      <c r="D969" s="158"/>
      <c r="E969" s="108">
        <f t="shared" si="26"/>
        <v>0</v>
      </c>
      <c r="F969" s="160"/>
      <c r="G969" s="161"/>
      <c r="H969" s="159"/>
      <c r="I969" s="159"/>
      <c r="J969" s="159"/>
      <c r="K969" s="159"/>
      <c r="L969" s="21"/>
      <c r="M969" s="102">
        <v>9</v>
      </c>
      <c r="N969" s="245" t="s">
        <v>367</v>
      </c>
      <c r="O969" s="246"/>
      <c r="P969" s="246"/>
      <c r="Q969" s="102">
        <v>25</v>
      </c>
      <c r="R969" s="248" t="s">
        <v>376</v>
      </c>
      <c r="S969" s="249"/>
      <c r="T969" s="250"/>
      <c r="U969" s="132"/>
    </row>
    <row r="970" spans="1:21" ht="24.75" customHeight="1">
      <c r="A970" s="265" t="s">
        <v>129</v>
      </c>
      <c r="B970" s="266"/>
      <c r="C970" s="158"/>
      <c r="D970" s="158"/>
      <c r="E970" s="108">
        <f t="shared" si="26"/>
        <v>0</v>
      </c>
      <c r="F970" s="160"/>
      <c r="G970" s="161"/>
      <c r="H970" s="159"/>
      <c r="I970" s="159"/>
      <c r="J970" s="159"/>
      <c r="K970" s="159"/>
      <c r="L970" s="21"/>
      <c r="M970" s="102">
        <v>10</v>
      </c>
      <c r="N970" s="245" t="s">
        <v>368</v>
      </c>
      <c r="O970" s="246"/>
      <c r="P970" s="246"/>
      <c r="Q970" s="102">
        <v>26</v>
      </c>
      <c r="R970" s="248" t="s">
        <v>375</v>
      </c>
      <c r="S970" s="249"/>
      <c r="T970" s="250"/>
      <c r="U970" s="132"/>
    </row>
    <row r="971" spans="1:21" ht="24.75" customHeight="1">
      <c r="A971" s="270" t="s">
        <v>660</v>
      </c>
      <c r="B971" s="271"/>
      <c r="C971" s="158"/>
      <c r="D971" s="158"/>
      <c r="E971" s="108">
        <f t="shared" si="26"/>
        <v>0</v>
      </c>
      <c r="F971" s="160"/>
      <c r="G971" s="161"/>
      <c r="H971" s="159"/>
      <c r="I971" s="159"/>
      <c r="J971" s="159"/>
      <c r="K971" s="159"/>
      <c r="L971" s="21"/>
      <c r="M971" s="102">
        <v>11</v>
      </c>
      <c r="N971" s="245" t="s">
        <v>245</v>
      </c>
      <c r="O971" s="246"/>
      <c r="P971" s="246"/>
      <c r="Q971" s="109">
        <v>27</v>
      </c>
      <c r="R971" s="248" t="s">
        <v>374</v>
      </c>
      <c r="S971" s="249"/>
      <c r="T971" s="250"/>
      <c r="U971" s="132"/>
    </row>
    <row r="972" spans="1:21" ht="24.75" customHeight="1">
      <c r="A972" s="265" t="s">
        <v>130</v>
      </c>
      <c r="B972" s="266"/>
      <c r="C972" s="158"/>
      <c r="D972" s="158"/>
      <c r="E972" s="108">
        <f t="shared" si="26"/>
        <v>0</v>
      </c>
      <c r="F972" s="160"/>
      <c r="G972" s="161"/>
      <c r="H972" s="159"/>
      <c r="I972" s="159"/>
      <c r="J972" s="159"/>
      <c r="K972" s="159"/>
      <c r="L972" s="21"/>
      <c r="M972" s="102">
        <v>12</v>
      </c>
      <c r="N972" s="245" t="s">
        <v>369</v>
      </c>
      <c r="O972" s="246"/>
      <c r="P972" s="246"/>
      <c r="Q972" s="102">
        <v>28</v>
      </c>
      <c r="R972" s="248" t="s">
        <v>373</v>
      </c>
      <c r="S972" s="249"/>
      <c r="T972" s="250"/>
      <c r="U972" s="132"/>
    </row>
    <row r="973" spans="1:21" ht="24.75" customHeight="1">
      <c r="A973" s="265" t="s">
        <v>131</v>
      </c>
      <c r="B973" s="266"/>
      <c r="C973" s="158"/>
      <c r="D973" s="158"/>
      <c r="E973" s="108">
        <f t="shared" si="26"/>
        <v>0</v>
      </c>
      <c r="F973" s="160"/>
      <c r="G973" s="161"/>
      <c r="H973" s="159"/>
      <c r="I973" s="159"/>
      <c r="J973" s="159"/>
      <c r="K973" s="159"/>
      <c r="L973" s="21"/>
      <c r="M973" s="102">
        <v>13</v>
      </c>
      <c r="N973" s="245" t="s">
        <v>388</v>
      </c>
      <c r="O973" s="246"/>
      <c r="P973" s="246"/>
      <c r="Q973" s="102">
        <v>29</v>
      </c>
      <c r="R973" s="248" t="s">
        <v>372</v>
      </c>
      <c r="S973" s="249"/>
      <c r="T973" s="250"/>
      <c r="U973" s="132"/>
    </row>
    <row r="974" spans="1:21" ht="24.75" customHeight="1">
      <c r="A974" s="265" t="s">
        <v>132</v>
      </c>
      <c r="B974" s="266"/>
      <c r="C974" s="158"/>
      <c r="D974" s="158"/>
      <c r="E974" s="108">
        <f t="shared" si="26"/>
        <v>0</v>
      </c>
      <c r="F974" s="160"/>
      <c r="G974" s="161"/>
      <c r="H974" s="159"/>
      <c r="I974" s="159"/>
      <c r="J974" s="159"/>
      <c r="K974" s="159"/>
      <c r="L974" s="21"/>
      <c r="M974" s="102">
        <v>14</v>
      </c>
      <c r="N974" s="245" t="s">
        <v>389</v>
      </c>
      <c r="O974" s="246"/>
      <c r="P974" s="246"/>
      <c r="Q974" s="109">
        <v>30</v>
      </c>
      <c r="R974" s="248" t="s">
        <v>371</v>
      </c>
      <c r="S974" s="249"/>
      <c r="T974" s="250"/>
      <c r="U974" s="132"/>
    </row>
    <row r="975" spans="1:21" ht="24.75" customHeight="1">
      <c r="A975" s="251" t="s">
        <v>731</v>
      </c>
      <c r="B975" s="252"/>
      <c r="C975" s="154" t="str">
        <f>IF(COUNTBLANK(C962:C974),"空欄あり",COUNT(C962:C974)-COUNTIF(C962:C974,0))</f>
        <v>空欄あり</v>
      </c>
      <c r="D975" s="154" t="str">
        <f>IF(COUNTBLANK(D962:D974),"空欄あり",COUNT(D962:D974)-COUNTIF(D962:D974,0))</f>
        <v>空欄あり</v>
      </c>
      <c r="E975" s="157"/>
      <c r="F975" s="21"/>
      <c r="G975" s="21"/>
      <c r="H975" s="21"/>
      <c r="I975" s="21"/>
      <c r="J975" s="21"/>
      <c r="K975" s="21"/>
      <c r="L975" s="21"/>
      <c r="M975" s="102">
        <v>15</v>
      </c>
      <c r="N975" s="245" t="s">
        <v>390</v>
      </c>
      <c r="O975" s="246"/>
      <c r="P975" s="247"/>
      <c r="Q975" s="102">
        <v>31</v>
      </c>
      <c r="R975" s="248" t="s">
        <v>370</v>
      </c>
      <c r="S975" s="249"/>
      <c r="T975" s="250"/>
      <c r="U975" s="132"/>
    </row>
    <row r="976" spans="1:21" ht="24.75" customHeight="1">
      <c r="A976" s="251" t="s">
        <v>732</v>
      </c>
      <c r="B976" s="252"/>
      <c r="C976" s="154" t="str">
        <f>IF(C975="空欄あり","-",IF(D959="","-",IF(I959="","-",IF(G976=0,"-",IF(C975=10,SUM(C962:C974)*1.3,IF(C975=11,SUM(C962:C974)*1.182,IF(C975=12,SUM(C962:C974)*1.084,IF(C975=13,SUM(C962:C974)*1,"-"))))))))</f>
        <v>-</v>
      </c>
      <c r="D976" s="154" t="str">
        <f>IF(D975="空欄あり","-",IF(D959="","-",IF(I959="","-",IF(G976=0,"-",IF(D975=10,SUM(D962:D974)*1.3,IF(D975=11,SUM(D962:D974)*1.182,IF(D975=12,SUM(D962:D974)*1.084,IF(D975=13,SUM(D962:D974)*1,"-"))))))))</f>
        <v>-</v>
      </c>
      <c r="E976" s="156" t="str">
        <f>IF(C976="-","-",IF(D976="-","-",D976-C976))</f>
        <v>-</v>
      </c>
      <c r="F976" s="21"/>
      <c r="G976" s="155">
        <f>IF(A969=選択肢!$A$13,1,IF(A969=選択肢!$A$14,1,0))</f>
        <v>0</v>
      </c>
      <c r="H976" s="21"/>
      <c r="I976" s="21"/>
      <c r="J976" s="21"/>
      <c r="K976" s="21"/>
      <c r="L976" s="21"/>
      <c r="M976" s="102">
        <v>16</v>
      </c>
      <c r="N976" s="245" t="s">
        <v>391</v>
      </c>
      <c r="O976" s="246"/>
      <c r="P976" s="247"/>
      <c r="Q976" s="21"/>
      <c r="R976" s="21"/>
      <c r="S976" s="21"/>
      <c r="T976" s="21"/>
      <c r="U976" s="132"/>
    </row>
    <row r="977" spans="1:21" ht="18.600000000000001" thickBot="1">
      <c r="A977" s="143"/>
      <c r="B977" s="142"/>
      <c r="C977" s="142"/>
      <c r="D977" s="142"/>
      <c r="E977" s="142"/>
      <c r="F977" s="135"/>
      <c r="G977" s="135"/>
      <c r="H977" s="135"/>
      <c r="I977" s="135"/>
      <c r="J977" s="135"/>
      <c r="K977" s="135"/>
      <c r="L977" s="135"/>
      <c r="M977" s="135"/>
      <c r="N977" s="135"/>
      <c r="O977" s="135"/>
      <c r="P977" s="135"/>
      <c r="Q977" s="135"/>
      <c r="R977" s="135"/>
      <c r="S977" s="135"/>
      <c r="T977" s="135"/>
      <c r="U977" s="136"/>
    </row>
    <row r="978" spans="1:21" ht="18.600000000000001" thickBot="1"/>
    <row r="979" spans="1:21">
      <c r="A979" s="137">
        <v>26</v>
      </c>
      <c r="B979" s="129"/>
      <c r="C979" s="129"/>
      <c r="D979" s="129"/>
      <c r="E979" s="129"/>
      <c r="F979" s="129"/>
      <c r="G979" s="129"/>
      <c r="H979" s="129"/>
      <c r="I979" s="129"/>
      <c r="J979" s="129"/>
      <c r="K979" s="129"/>
      <c r="L979" s="129"/>
      <c r="M979" s="129"/>
      <c r="N979" s="129"/>
      <c r="O979" s="129"/>
      <c r="P979" s="129"/>
      <c r="Q979" s="129"/>
      <c r="R979" s="129"/>
      <c r="S979" s="129"/>
      <c r="T979" s="129"/>
      <c r="U979" s="130"/>
    </row>
    <row r="980" spans="1:21" ht="23.25" customHeight="1">
      <c r="A980" s="131"/>
      <c r="B980" s="21"/>
      <c r="C980" s="21"/>
      <c r="D980" s="21"/>
      <c r="E980" s="21"/>
      <c r="F980" s="276" t="s">
        <v>139</v>
      </c>
      <c r="G980" s="276"/>
      <c r="H980" s="181"/>
      <c r="I980" s="181"/>
      <c r="J980" s="181"/>
      <c r="K980" s="181"/>
      <c r="L980" s="21"/>
      <c r="M980" s="21"/>
      <c r="N980" s="21"/>
      <c r="O980" s="21"/>
      <c r="P980" s="21"/>
      <c r="Q980" s="21"/>
      <c r="R980" s="21"/>
      <c r="S980" s="21"/>
      <c r="T980" s="21"/>
      <c r="U980" s="132"/>
    </row>
    <row r="981" spans="1:21">
      <c r="A981" s="131" t="s">
        <v>636</v>
      </c>
      <c r="B981" s="21"/>
      <c r="C981" s="21"/>
      <c r="D981" s="21"/>
      <c r="E981" s="21"/>
      <c r="F981" s="21"/>
      <c r="G981" s="21"/>
      <c r="H981" s="21"/>
      <c r="I981" s="21"/>
      <c r="J981" s="21"/>
      <c r="K981" s="21"/>
      <c r="L981" s="21"/>
      <c r="M981" s="21"/>
      <c r="N981" s="21"/>
      <c r="O981" s="21"/>
      <c r="P981" s="21"/>
      <c r="Q981" s="21"/>
      <c r="R981" s="21"/>
      <c r="S981" s="21"/>
      <c r="T981" s="21"/>
      <c r="U981" s="132"/>
    </row>
    <row r="982" spans="1:21">
      <c r="A982" s="258" t="s">
        <v>123</v>
      </c>
      <c r="B982" s="192"/>
      <c r="C982" s="208"/>
      <c r="D982" s="209"/>
      <c r="E982" s="210"/>
      <c r="F982" s="103"/>
      <c r="G982" s="103"/>
      <c r="H982" s="103"/>
      <c r="I982" s="103"/>
      <c r="J982" s="21"/>
      <c r="K982" s="21"/>
      <c r="L982" s="21"/>
      <c r="M982" s="21"/>
      <c r="N982" s="21"/>
      <c r="O982" s="21"/>
      <c r="P982" s="21"/>
      <c r="Q982" s="21"/>
      <c r="R982" s="21"/>
      <c r="S982" s="21"/>
      <c r="T982" s="21"/>
      <c r="U982" s="132"/>
    </row>
    <row r="983" spans="1:21">
      <c r="A983" s="258" t="s">
        <v>43</v>
      </c>
      <c r="B983" s="192"/>
      <c r="C983" s="208"/>
      <c r="D983" s="209"/>
      <c r="E983" s="210"/>
      <c r="F983" s="103"/>
      <c r="G983" s="103"/>
      <c r="H983" s="103"/>
      <c r="I983" s="103"/>
      <c r="J983" s="21"/>
      <c r="K983" s="21"/>
      <c r="L983" s="21"/>
      <c r="M983" s="21"/>
      <c r="N983" s="21"/>
      <c r="O983" s="21"/>
      <c r="P983" s="21"/>
      <c r="Q983" s="21"/>
      <c r="R983" s="21"/>
      <c r="S983" s="21"/>
      <c r="T983" s="21"/>
      <c r="U983" s="132"/>
    </row>
    <row r="984" spans="1:21">
      <c r="A984" s="258" t="s">
        <v>44</v>
      </c>
      <c r="B984" s="192"/>
      <c r="C984" s="208"/>
      <c r="D984" s="209"/>
      <c r="E984" s="210"/>
      <c r="F984" s="67"/>
      <c r="G984" s="67"/>
      <c r="H984" s="67"/>
      <c r="I984" s="67"/>
      <c r="J984" s="67"/>
      <c r="K984" s="67"/>
      <c r="L984" s="67"/>
      <c r="M984" s="21"/>
      <c r="N984" s="21"/>
      <c r="O984" s="21"/>
      <c r="P984" s="21"/>
      <c r="Q984" s="21"/>
      <c r="R984" s="21"/>
      <c r="S984" s="21"/>
      <c r="T984" s="21"/>
      <c r="U984" s="132"/>
    </row>
    <row r="985" spans="1:21">
      <c r="A985" s="258" t="s">
        <v>45</v>
      </c>
      <c r="B985" s="192"/>
      <c r="C985" s="243"/>
      <c r="D985" s="244"/>
      <c r="E985" s="244"/>
      <c r="F985" s="243"/>
      <c r="G985" s="244"/>
      <c r="H985" s="244"/>
      <c r="I985" s="211"/>
      <c r="J985" s="211"/>
      <c r="K985" s="211"/>
      <c r="L985" s="67"/>
      <c r="M985" s="21"/>
      <c r="N985" s="21"/>
      <c r="O985" s="21"/>
      <c r="P985" s="21"/>
      <c r="Q985" s="21"/>
      <c r="R985" s="21"/>
      <c r="S985" s="21"/>
      <c r="T985" s="21"/>
      <c r="U985" s="132"/>
    </row>
    <row r="986" spans="1:21">
      <c r="A986" s="275" t="s">
        <v>46</v>
      </c>
      <c r="B986" s="223"/>
      <c r="C986" s="243"/>
      <c r="D986" s="244"/>
      <c r="E986" s="253"/>
      <c r="F986" s="67"/>
      <c r="G986" s="67"/>
      <c r="H986" s="67"/>
      <c r="I986" s="67"/>
      <c r="J986" s="67"/>
      <c r="K986" s="67"/>
      <c r="L986" s="67"/>
      <c r="M986" s="21"/>
      <c r="N986" s="21"/>
      <c r="O986" s="21"/>
      <c r="P986" s="21"/>
      <c r="Q986" s="21"/>
      <c r="R986" s="21"/>
      <c r="S986" s="21"/>
      <c r="T986" s="21"/>
      <c r="U986" s="132"/>
    </row>
    <row r="987" spans="1:21">
      <c r="A987" s="258" t="s">
        <v>47</v>
      </c>
      <c r="B987" s="192"/>
      <c r="C987" s="208"/>
      <c r="D987" s="209"/>
      <c r="E987" s="210"/>
      <c r="F987" s="103"/>
      <c r="G987" s="103"/>
      <c r="H987" s="103"/>
      <c r="I987" s="103"/>
      <c r="J987" s="103"/>
      <c r="K987" s="103"/>
      <c r="L987" s="103"/>
      <c r="M987" s="21"/>
      <c r="N987" s="21"/>
      <c r="O987" s="21"/>
      <c r="P987" s="21"/>
      <c r="Q987" s="21"/>
      <c r="R987" s="21"/>
      <c r="S987" s="21"/>
      <c r="T987" s="21"/>
      <c r="U987" s="132"/>
    </row>
    <row r="988" spans="1:21" ht="12.75" customHeight="1">
      <c r="A988" s="133"/>
      <c r="B988" s="103"/>
      <c r="C988" s="103"/>
      <c r="D988" s="103"/>
      <c r="E988" s="103"/>
      <c r="F988" s="103"/>
      <c r="G988" s="103"/>
      <c r="H988" s="103"/>
      <c r="I988" s="103"/>
      <c r="J988" s="103"/>
      <c r="K988" s="103"/>
      <c r="L988" s="103"/>
      <c r="M988" s="21"/>
      <c r="N988" s="21"/>
      <c r="O988" s="21"/>
      <c r="P988" s="21"/>
      <c r="Q988" s="21"/>
      <c r="R988" s="21"/>
      <c r="S988" s="21"/>
      <c r="T988" s="21"/>
      <c r="U988" s="132"/>
    </row>
    <row r="989" spans="1:21" ht="23.25" customHeight="1">
      <c r="A989" s="134" t="s">
        <v>186</v>
      </c>
      <c r="B989" s="104"/>
      <c r="C989" s="104"/>
      <c r="D989" s="104"/>
      <c r="E989" s="104"/>
      <c r="F989" s="104"/>
      <c r="G989" s="104"/>
      <c r="H989" s="104"/>
      <c r="I989" s="104"/>
      <c r="J989" s="104"/>
      <c r="K989" s="104"/>
      <c r="L989" s="21"/>
      <c r="M989" s="21"/>
      <c r="N989" s="21"/>
      <c r="O989" s="21"/>
      <c r="P989" s="21"/>
      <c r="Q989" s="21"/>
      <c r="R989" s="21"/>
      <c r="S989" s="21"/>
      <c r="T989" s="21"/>
      <c r="U989" s="132"/>
    </row>
    <row r="990" spans="1:21">
      <c r="A990" s="258"/>
      <c r="B990" s="192"/>
      <c r="C990" s="190" t="s">
        <v>63</v>
      </c>
      <c r="D990" s="191"/>
      <c r="E990" s="192"/>
      <c r="F990" s="216" t="s">
        <v>138</v>
      </c>
      <c r="G990" s="216"/>
      <c r="H990" s="216"/>
      <c r="I990" s="216"/>
      <c r="J990" s="216"/>
      <c r="K990" s="216"/>
      <c r="L990" s="103"/>
      <c r="M990" s="21"/>
      <c r="N990" s="21"/>
      <c r="O990" s="21"/>
      <c r="P990" s="21"/>
      <c r="Q990" s="21"/>
      <c r="R990" s="21"/>
      <c r="S990" s="21"/>
      <c r="T990" s="21"/>
      <c r="U990" s="132"/>
    </row>
    <row r="991" spans="1:21">
      <c r="A991" s="262" t="s">
        <v>637</v>
      </c>
      <c r="B991" s="263"/>
      <c r="C991" s="243"/>
      <c r="D991" s="244"/>
      <c r="E991" s="253"/>
      <c r="F991" s="243"/>
      <c r="G991" s="253"/>
      <c r="H991" s="243"/>
      <c r="I991" s="253"/>
      <c r="J991" s="243"/>
      <c r="K991" s="253"/>
      <c r="L991" s="67"/>
      <c r="M991" s="21"/>
      <c r="N991" s="21"/>
      <c r="O991" s="21"/>
      <c r="P991" s="21"/>
      <c r="Q991" s="21"/>
      <c r="R991" s="21"/>
      <c r="S991" s="21"/>
      <c r="T991" s="21"/>
      <c r="U991" s="132"/>
    </row>
    <row r="992" spans="1:21">
      <c r="A992" s="264" t="s">
        <v>638</v>
      </c>
      <c r="B992" s="204"/>
      <c r="C992" s="243"/>
      <c r="D992" s="244"/>
      <c r="E992" s="253"/>
      <c r="F992" s="243"/>
      <c r="G992" s="253"/>
      <c r="H992" s="243"/>
      <c r="I992" s="253"/>
      <c r="J992" s="243"/>
      <c r="K992" s="253"/>
      <c r="L992" s="103"/>
      <c r="M992" s="21"/>
      <c r="N992" s="21"/>
      <c r="O992" s="21"/>
      <c r="P992" s="21"/>
      <c r="Q992" s="21"/>
      <c r="R992" s="21"/>
      <c r="S992" s="21"/>
      <c r="T992" s="21"/>
      <c r="U992" s="132"/>
    </row>
    <row r="993" spans="1:21">
      <c r="A993" s="277" t="s">
        <v>48</v>
      </c>
      <c r="B993" s="278"/>
      <c r="C993" s="181"/>
      <c r="D993" s="181"/>
      <c r="E993" s="105" t="s">
        <v>133</v>
      </c>
      <c r="F993" s="67"/>
      <c r="G993" s="67"/>
      <c r="H993" s="67"/>
      <c r="I993" s="67"/>
      <c r="J993" s="67"/>
      <c r="K993" s="103"/>
      <c r="L993" s="103"/>
      <c r="M993" s="21"/>
      <c r="N993" s="21"/>
      <c r="O993" s="21"/>
      <c r="P993" s="21"/>
      <c r="Q993" s="21"/>
      <c r="R993" s="21"/>
      <c r="S993" s="21"/>
      <c r="T993" s="21"/>
      <c r="U993" s="132"/>
    </row>
    <row r="994" spans="1:21">
      <c r="A994" s="133"/>
      <c r="B994" s="103"/>
      <c r="C994" s="103"/>
      <c r="D994" s="103"/>
      <c r="E994" s="103"/>
      <c r="F994" s="67"/>
      <c r="G994" s="67"/>
      <c r="H994" s="67"/>
      <c r="I994" s="67"/>
      <c r="J994" s="67"/>
      <c r="K994" s="103"/>
      <c r="L994" s="103"/>
      <c r="M994" s="21"/>
      <c r="N994" s="21"/>
      <c r="O994" s="21"/>
      <c r="P994" s="21"/>
      <c r="Q994" s="21"/>
      <c r="R994" s="21"/>
      <c r="S994" s="21"/>
      <c r="T994" s="21"/>
      <c r="U994" s="132"/>
    </row>
    <row r="995" spans="1:21" ht="23.25" customHeight="1">
      <c r="A995" s="134" t="s">
        <v>187</v>
      </c>
      <c r="B995" s="104"/>
      <c r="C995" s="104"/>
      <c r="D995" s="104"/>
      <c r="E995" s="104"/>
      <c r="F995" s="104"/>
      <c r="G995" s="104"/>
      <c r="H995" s="104"/>
      <c r="I995" s="104"/>
      <c r="J995" s="104"/>
      <c r="K995" s="104"/>
      <c r="L995" s="21"/>
      <c r="M995" s="21"/>
      <c r="N995" s="21"/>
      <c r="O995" s="21"/>
      <c r="P995" s="21"/>
      <c r="Q995" s="21"/>
      <c r="R995" s="21"/>
      <c r="S995" s="21"/>
      <c r="T995" s="21"/>
      <c r="U995" s="132"/>
    </row>
    <row r="996" spans="1:21" ht="34.5" customHeight="1">
      <c r="A996" s="254" t="s">
        <v>743</v>
      </c>
      <c r="B996" s="255"/>
      <c r="C996" s="255"/>
      <c r="D996" s="255"/>
      <c r="E996" s="255"/>
      <c r="F996" s="255"/>
      <c r="G996" s="255"/>
      <c r="H996" s="255"/>
      <c r="I996" s="255"/>
      <c r="J996" s="255"/>
      <c r="K996" s="255"/>
      <c r="L996" s="255"/>
      <c r="M996" s="255"/>
      <c r="N996" s="255"/>
      <c r="O996" s="255"/>
      <c r="P996" s="255"/>
      <c r="Q996" s="255"/>
      <c r="R996" s="255"/>
      <c r="S996" s="255"/>
      <c r="T996" s="255"/>
      <c r="U996" s="132"/>
    </row>
    <row r="997" spans="1:21" ht="102.45" customHeight="1">
      <c r="A997" s="254"/>
      <c r="B997" s="255"/>
      <c r="C997" s="255"/>
      <c r="D997" s="255"/>
      <c r="E997" s="255"/>
      <c r="F997" s="255"/>
      <c r="G997" s="255"/>
      <c r="H997" s="255"/>
      <c r="I997" s="255"/>
      <c r="J997" s="255"/>
      <c r="K997" s="255"/>
      <c r="L997" s="255"/>
      <c r="M997" s="255"/>
      <c r="N997" s="255"/>
      <c r="O997" s="255"/>
      <c r="P997" s="255"/>
      <c r="Q997" s="255"/>
      <c r="R997" s="255"/>
      <c r="S997" s="255"/>
      <c r="T997" s="255"/>
      <c r="U997" s="132"/>
    </row>
    <row r="998" spans="1:21">
      <c r="A998" s="258" t="s">
        <v>179</v>
      </c>
      <c r="B998" s="191"/>
      <c r="C998" s="191"/>
      <c r="D998" s="256"/>
      <c r="E998" s="257"/>
      <c r="F998" s="259" t="s">
        <v>180</v>
      </c>
      <c r="G998" s="260"/>
      <c r="H998" s="260"/>
      <c r="I998" s="256"/>
      <c r="J998" s="257"/>
      <c r="K998" s="21"/>
      <c r="L998" s="21"/>
      <c r="M998" s="261" t="s">
        <v>395</v>
      </c>
      <c r="N998" s="261"/>
      <c r="O998" s="261"/>
      <c r="P998" s="261"/>
      <c r="Q998" s="261"/>
      <c r="R998" s="261"/>
      <c r="S998" s="261"/>
      <c r="T998" s="261"/>
      <c r="U998" s="132"/>
    </row>
    <row r="999" spans="1:21" ht="18.600000000000001" thickBot="1">
      <c r="A999" s="267" t="s">
        <v>393</v>
      </c>
      <c r="B999" s="216"/>
      <c r="C999" s="221" t="s">
        <v>135</v>
      </c>
      <c r="D999" s="222"/>
      <c r="E999" s="223"/>
      <c r="F999" s="274" t="s">
        <v>394</v>
      </c>
      <c r="G999" s="216"/>
      <c r="H999" s="216"/>
      <c r="I999" s="216"/>
      <c r="J999" s="216"/>
      <c r="K999" s="216"/>
      <c r="L999" s="21"/>
      <c r="M999" s="106" t="s">
        <v>24</v>
      </c>
      <c r="N999" s="190" t="s">
        <v>359</v>
      </c>
      <c r="O999" s="191"/>
      <c r="P999" s="191"/>
      <c r="Q999" s="106" t="s">
        <v>24</v>
      </c>
      <c r="R999" s="190" t="s">
        <v>359</v>
      </c>
      <c r="S999" s="191"/>
      <c r="T999" s="192"/>
      <c r="U999" s="132"/>
    </row>
    <row r="1000" spans="1:21" ht="18.75" customHeight="1" thickTop="1">
      <c r="A1000" s="267"/>
      <c r="B1000" s="216"/>
      <c r="C1000" s="26" t="s">
        <v>134</v>
      </c>
      <c r="D1000" s="26" t="s">
        <v>50</v>
      </c>
      <c r="E1000" s="39" t="s">
        <v>51</v>
      </c>
      <c r="F1000" s="107" t="s">
        <v>52</v>
      </c>
      <c r="G1000" s="70" t="s">
        <v>53</v>
      </c>
      <c r="H1000" s="46" t="s">
        <v>54</v>
      </c>
      <c r="I1000" s="46" t="s">
        <v>55</v>
      </c>
      <c r="J1000" s="46" t="s">
        <v>56</v>
      </c>
      <c r="K1000" s="46" t="s">
        <v>57</v>
      </c>
      <c r="L1000" s="21"/>
      <c r="M1000" s="102">
        <v>1</v>
      </c>
      <c r="N1000" s="245" t="s">
        <v>386</v>
      </c>
      <c r="O1000" s="246"/>
      <c r="P1000" s="246"/>
      <c r="Q1000" s="102">
        <v>17</v>
      </c>
      <c r="R1000" s="248" t="s">
        <v>241</v>
      </c>
      <c r="S1000" s="249"/>
      <c r="T1000" s="250"/>
      <c r="U1000" s="132"/>
    </row>
    <row r="1001" spans="1:21" ht="24.75" customHeight="1">
      <c r="A1001" s="265" t="s">
        <v>124</v>
      </c>
      <c r="B1001" s="266"/>
      <c r="C1001" s="158"/>
      <c r="D1001" s="158"/>
      <c r="E1001" s="108">
        <f t="shared" ref="E1001:E1013" si="27">D1001-C1001</f>
        <v>0</v>
      </c>
      <c r="F1001" s="160"/>
      <c r="G1001" s="161"/>
      <c r="H1001" s="159"/>
      <c r="I1001" s="159"/>
      <c r="J1001" s="159"/>
      <c r="K1001" s="159"/>
      <c r="L1001" s="21"/>
      <c r="M1001" s="102">
        <v>2</v>
      </c>
      <c r="N1001" s="245" t="s">
        <v>360</v>
      </c>
      <c r="O1001" s="246"/>
      <c r="P1001" s="246"/>
      <c r="Q1001" s="109">
        <v>18</v>
      </c>
      <c r="R1001" s="248" t="s">
        <v>385</v>
      </c>
      <c r="S1001" s="249"/>
      <c r="T1001" s="250"/>
      <c r="U1001" s="132"/>
    </row>
    <row r="1002" spans="1:21" ht="24.75" customHeight="1">
      <c r="A1002" s="265" t="s">
        <v>125</v>
      </c>
      <c r="B1002" s="266"/>
      <c r="C1002" s="158"/>
      <c r="D1002" s="158"/>
      <c r="E1002" s="108">
        <f t="shared" si="27"/>
        <v>0</v>
      </c>
      <c r="F1002" s="160"/>
      <c r="G1002" s="161"/>
      <c r="H1002" s="159"/>
      <c r="I1002" s="159"/>
      <c r="J1002" s="159"/>
      <c r="K1002" s="159"/>
      <c r="L1002" s="21"/>
      <c r="M1002" s="102">
        <v>3</v>
      </c>
      <c r="N1002" s="245" t="s">
        <v>387</v>
      </c>
      <c r="O1002" s="246"/>
      <c r="P1002" s="246"/>
      <c r="Q1002" s="102">
        <v>19</v>
      </c>
      <c r="R1002" s="248" t="s">
        <v>384</v>
      </c>
      <c r="S1002" s="249"/>
      <c r="T1002" s="250"/>
      <c r="U1002" s="132"/>
    </row>
    <row r="1003" spans="1:21" ht="27" customHeight="1">
      <c r="A1003" s="265" t="s">
        <v>126</v>
      </c>
      <c r="B1003" s="266"/>
      <c r="C1003" s="158"/>
      <c r="D1003" s="158"/>
      <c r="E1003" s="108">
        <f t="shared" si="27"/>
        <v>0</v>
      </c>
      <c r="F1003" s="160"/>
      <c r="G1003" s="161"/>
      <c r="H1003" s="159"/>
      <c r="I1003" s="159"/>
      <c r="J1003" s="159"/>
      <c r="K1003" s="159"/>
      <c r="L1003" s="21"/>
      <c r="M1003" s="102">
        <v>4</v>
      </c>
      <c r="N1003" s="245" t="s">
        <v>362</v>
      </c>
      <c r="O1003" s="246"/>
      <c r="P1003" s="246"/>
      <c r="Q1003" s="102">
        <v>20</v>
      </c>
      <c r="R1003" s="248" t="s">
        <v>383</v>
      </c>
      <c r="S1003" s="249"/>
      <c r="T1003" s="250"/>
      <c r="U1003" s="132"/>
    </row>
    <row r="1004" spans="1:21" ht="24.75" customHeight="1">
      <c r="A1004" s="265" t="s">
        <v>127</v>
      </c>
      <c r="B1004" s="266"/>
      <c r="C1004" s="158"/>
      <c r="D1004" s="158"/>
      <c r="E1004" s="108">
        <f t="shared" si="27"/>
        <v>0</v>
      </c>
      <c r="F1004" s="160"/>
      <c r="G1004" s="161"/>
      <c r="H1004" s="159"/>
      <c r="I1004" s="159"/>
      <c r="J1004" s="159"/>
      <c r="K1004" s="159"/>
      <c r="L1004" s="21"/>
      <c r="M1004" s="102">
        <v>5</v>
      </c>
      <c r="N1004" s="245" t="s">
        <v>363</v>
      </c>
      <c r="O1004" s="246"/>
      <c r="P1004" s="246"/>
      <c r="Q1004" s="109">
        <v>21</v>
      </c>
      <c r="R1004" s="248" t="s">
        <v>380</v>
      </c>
      <c r="S1004" s="249"/>
      <c r="T1004" s="250"/>
      <c r="U1004" s="132"/>
    </row>
    <row r="1005" spans="1:21" ht="24.75" customHeight="1">
      <c r="A1005" s="270" t="s">
        <v>658</v>
      </c>
      <c r="B1005" s="271"/>
      <c r="C1005" s="158"/>
      <c r="D1005" s="158"/>
      <c r="E1005" s="108">
        <f t="shared" si="27"/>
        <v>0</v>
      </c>
      <c r="F1005" s="160"/>
      <c r="G1005" s="161"/>
      <c r="H1005" s="159"/>
      <c r="I1005" s="159"/>
      <c r="J1005" s="159"/>
      <c r="K1005" s="159"/>
      <c r="L1005" s="21"/>
      <c r="M1005" s="102">
        <v>6</v>
      </c>
      <c r="N1005" s="245" t="s">
        <v>364</v>
      </c>
      <c r="O1005" s="246"/>
      <c r="P1005" s="246"/>
      <c r="Q1005" s="102">
        <v>22</v>
      </c>
      <c r="R1005" s="248" t="s">
        <v>379</v>
      </c>
      <c r="S1005" s="249"/>
      <c r="T1005" s="250"/>
      <c r="U1005" s="132"/>
    </row>
    <row r="1006" spans="1:21" ht="24.75" customHeight="1">
      <c r="A1006" s="270" t="s">
        <v>659</v>
      </c>
      <c r="B1006" s="271"/>
      <c r="C1006" s="158"/>
      <c r="D1006" s="158"/>
      <c r="E1006" s="108">
        <f t="shared" si="27"/>
        <v>0</v>
      </c>
      <c r="F1006" s="160"/>
      <c r="G1006" s="161"/>
      <c r="H1006" s="159"/>
      <c r="I1006" s="159"/>
      <c r="J1006" s="159"/>
      <c r="K1006" s="159"/>
      <c r="L1006" s="21"/>
      <c r="M1006" s="102">
        <v>7</v>
      </c>
      <c r="N1006" s="245" t="s">
        <v>365</v>
      </c>
      <c r="O1006" s="246"/>
      <c r="P1006" s="246"/>
      <c r="Q1006" s="102">
        <v>23</v>
      </c>
      <c r="R1006" s="248" t="s">
        <v>378</v>
      </c>
      <c r="S1006" s="249"/>
      <c r="T1006" s="250"/>
      <c r="U1006" s="132"/>
    </row>
    <row r="1007" spans="1:21" ht="29.4" customHeight="1">
      <c r="A1007" s="272" t="s">
        <v>128</v>
      </c>
      <c r="B1007" s="273"/>
      <c r="C1007" s="158"/>
      <c r="D1007" s="158"/>
      <c r="E1007" s="108">
        <f t="shared" si="27"/>
        <v>0</v>
      </c>
      <c r="F1007" s="160"/>
      <c r="G1007" s="161"/>
      <c r="H1007" s="159"/>
      <c r="I1007" s="159"/>
      <c r="J1007" s="159"/>
      <c r="K1007" s="159"/>
      <c r="L1007" s="21"/>
      <c r="M1007" s="102">
        <v>8</v>
      </c>
      <c r="N1007" s="245" t="s">
        <v>366</v>
      </c>
      <c r="O1007" s="246"/>
      <c r="P1007" s="246"/>
      <c r="Q1007" s="109">
        <v>24</v>
      </c>
      <c r="R1007" s="248" t="s">
        <v>377</v>
      </c>
      <c r="S1007" s="249"/>
      <c r="T1007" s="250"/>
      <c r="U1007" s="132"/>
    </row>
    <row r="1008" spans="1:21" ht="32.4" customHeight="1">
      <c r="A1008" s="268" t="s">
        <v>734</v>
      </c>
      <c r="B1008" s="269"/>
      <c r="C1008" s="158"/>
      <c r="D1008" s="158"/>
      <c r="E1008" s="108">
        <f t="shared" si="27"/>
        <v>0</v>
      </c>
      <c r="F1008" s="160"/>
      <c r="G1008" s="161"/>
      <c r="H1008" s="159"/>
      <c r="I1008" s="159"/>
      <c r="J1008" s="159"/>
      <c r="K1008" s="159"/>
      <c r="L1008" s="21"/>
      <c r="M1008" s="102">
        <v>9</v>
      </c>
      <c r="N1008" s="245" t="s">
        <v>367</v>
      </c>
      <c r="O1008" s="246"/>
      <c r="P1008" s="246"/>
      <c r="Q1008" s="102">
        <v>25</v>
      </c>
      <c r="R1008" s="248" t="s">
        <v>376</v>
      </c>
      <c r="S1008" s="249"/>
      <c r="T1008" s="250"/>
      <c r="U1008" s="132"/>
    </row>
    <row r="1009" spans="1:21" ht="24.75" customHeight="1">
      <c r="A1009" s="265" t="s">
        <v>129</v>
      </c>
      <c r="B1009" s="266"/>
      <c r="C1009" s="158"/>
      <c r="D1009" s="158"/>
      <c r="E1009" s="108">
        <f t="shared" si="27"/>
        <v>0</v>
      </c>
      <c r="F1009" s="160"/>
      <c r="G1009" s="161"/>
      <c r="H1009" s="159"/>
      <c r="I1009" s="159"/>
      <c r="J1009" s="159"/>
      <c r="K1009" s="159"/>
      <c r="L1009" s="21"/>
      <c r="M1009" s="102">
        <v>10</v>
      </c>
      <c r="N1009" s="245" t="s">
        <v>368</v>
      </c>
      <c r="O1009" s="246"/>
      <c r="P1009" s="246"/>
      <c r="Q1009" s="102">
        <v>26</v>
      </c>
      <c r="R1009" s="248" t="s">
        <v>375</v>
      </c>
      <c r="S1009" s="249"/>
      <c r="T1009" s="250"/>
      <c r="U1009" s="132"/>
    </row>
    <row r="1010" spans="1:21" ht="24.75" customHeight="1">
      <c r="A1010" s="270" t="s">
        <v>660</v>
      </c>
      <c r="B1010" s="271"/>
      <c r="C1010" s="158"/>
      <c r="D1010" s="158"/>
      <c r="E1010" s="108">
        <f t="shared" si="27"/>
        <v>0</v>
      </c>
      <c r="F1010" s="160"/>
      <c r="G1010" s="161"/>
      <c r="H1010" s="159"/>
      <c r="I1010" s="159"/>
      <c r="J1010" s="159"/>
      <c r="K1010" s="159"/>
      <c r="L1010" s="21"/>
      <c r="M1010" s="102">
        <v>11</v>
      </c>
      <c r="N1010" s="245" t="s">
        <v>245</v>
      </c>
      <c r="O1010" s="246"/>
      <c r="P1010" s="246"/>
      <c r="Q1010" s="109">
        <v>27</v>
      </c>
      <c r="R1010" s="248" t="s">
        <v>374</v>
      </c>
      <c r="S1010" s="249"/>
      <c r="T1010" s="250"/>
      <c r="U1010" s="132"/>
    </row>
    <row r="1011" spans="1:21" ht="24.75" customHeight="1">
      <c r="A1011" s="265" t="s">
        <v>130</v>
      </c>
      <c r="B1011" s="266"/>
      <c r="C1011" s="158"/>
      <c r="D1011" s="158"/>
      <c r="E1011" s="108">
        <f t="shared" si="27"/>
        <v>0</v>
      </c>
      <c r="F1011" s="160"/>
      <c r="G1011" s="161"/>
      <c r="H1011" s="159"/>
      <c r="I1011" s="159"/>
      <c r="J1011" s="159"/>
      <c r="K1011" s="159"/>
      <c r="L1011" s="21"/>
      <c r="M1011" s="102">
        <v>12</v>
      </c>
      <c r="N1011" s="245" t="s">
        <v>369</v>
      </c>
      <c r="O1011" s="246"/>
      <c r="P1011" s="246"/>
      <c r="Q1011" s="102">
        <v>28</v>
      </c>
      <c r="R1011" s="248" t="s">
        <v>373</v>
      </c>
      <c r="S1011" s="249"/>
      <c r="T1011" s="250"/>
      <c r="U1011" s="132"/>
    </row>
    <row r="1012" spans="1:21" ht="24.75" customHeight="1">
      <c r="A1012" s="265" t="s">
        <v>131</v>
      </c>
      <c r="B1012" s="266"/>
      <c r="C1012" s="158"/>
      <c r="D1012" s="158"/>
      <c r="E1012" s="108">
        <f t="shared" si="27"/>
        <v>0</v>
      </c>
      <c r="F1012" s="160"/>
      <c r="G1012" s="161"/>
      <c r="H1012" s="159"/>
      <c r="I1012" s="159"/>
      <c r="J1012" s="159"/>
      <c r="K1012" s="159"/>
      <c r="L1012" s="21"/>
      <c r="M1012" s="102">
        <v>13</v>
      </c>
      <c r="N1012" s="245" t="s">
        <v>388</v>
      </c>
      <c r="O1012" s="246"/>
      <c r="P1012" s="246"/>
      <c r="Q1012" s="102">
        <v>29</v>
      </c>
      <c r="R1012" s="248" t="s">
        <v>372</v>
      </c>
      <c r="S1012" s="249"/>
      <c r="T1012" s="250"/>
      <c r="U1012" s="132"/>
    </row>
    <row r="1013" spans="1:21" ht="24.75" customHeight="1">
      <c r="A1013" s="265" t="s">
        <v>132</v>
      </c>
      <c r="B1013" s="266"/>
      <c r="C1013" s="158"/>
      <c r="D1013" s="158"/>
      <c r="E1013" s="108">
        <f t="shared" si="27"/>
        <v>0</v>
      </c>
      <c r="F1013" s="160"/>
      <c r="G1013" s="161"/>
      <c r="H1013" s="159"/>
      <c r="I1013" s="159"/>
      <c r="J1013" s="159"/>
      <c r="K1013" s="159"/>
      <c r="L1013" s="21"/>
      <c r="M1013" s="102">
        <v>14</v>
      </c>
      <c r="N1013" s="245" t="s">
        <v>389</v>
      </c>
      <c r="O1013" s="246"/>
      <c r="P1013" s="246"/>
      <c r="Q1013" s="109">
        <v>30</v>
      </c>
      <c r="R1013" s="248" t="s">
        <v>371</v>
      </c>
      <c r="S1013" s="249"/>
      <c r="T1013" s="250"/>
      <c r="U1013" s="132"/>
    </row>
    <row r="1014" spans="1:21" ht="24.75" customHeight="1">
      <c r="A1014" s="251" t="s">
        <v>731</v>
      </c>
      <c r="B1014" s="252"/>
      <c r="C1014" s="154" t="str">
        <f>IF(COUNTBLANK(C1001:C1013),"空欄あり",COUNT(C1001:C1013)-COUNTIF(C1001:C1013,0))</f>
        <v>空欄あり</v>
      </c>
      <c r="D1014" s="154" t="str">
        <f>IF(COUNTBLANK(D1001:D1013),"空欄あり",COUNT(D1001:D1013)-COUNTIF(D1001:D1013,0))</f>
        <v>空欄あり</v>
      </c>
      <c r="E1014" s="157"/>
      <c r="F1014" s="21"/>
      <c r="G1014" s="21"/>
      <c r="H1014" s="21"/>
      <c r="I1014" s="21"/>
      <c r="J1014" s="21"/>
      <c r="K1014" s="21"/>
      <c r="L1014" s="21"/>
      <c r="M1014" s="102">
        <v>15</v>
      </c>
      <c r="N1014" s="245" t="s">
        <v>390</v>
      </c>
      <c r="O1014" s="246"/>
      <c r="P1014" s="247"/>
      <c r="Q1014" s="102">
        <v>31</v>
      </c>
      <c r="R1014" s="248" t="s">
        <v>370</v>
      </c>
      <c r="S1014" s="249"/>
      <c r="T1014" s="250"/>
      <c r="U1014" s="132"/>
    </row>
    <row r="1015" spans="1:21" ht="24.75" customHeight="1">
      <c r="A1015" s="251" t="s">
        <v>732</v>
      </c>
      <c r="B1015" s="252"/>
      <c r="C1015" s="154" t="str">
        <f>IF(C1014="空欄あり","-",IF(D998="","-",IF(I998="","-",IF(G1015=0,"-",IF(C1014=10,SUM(C1001:C1013)*1.3,IF(C1014=11,SUM(C1001:C1013)*1.182,IF(C1014=12,SUM(C1001:C1013)*1.084,IF(C1014=13,SUM(C1001:C1013)*1,"-"))))))))</f>
        <v>-</v>
      </c>
      <c r="D1015" s="154" t="str">
        <f>IF(D1014="空欄あり","-",IF(D998="","-",IF(I998="","-",IF(G1015=0,"-",IF(D1014=10,SUM(D1001:D1013)*1.3,IF(D1014=11,SUM(D1001:D1013)*1.182,IF(D1014=12,SUM(D1001:D1013)*1.084,IF(D1014=13,SUM(D1001:D1013)*1,"-"))))))))</f>
        <v>-</v>
      </c>
      <c r="E1015" s="156" t="str">
        <f>IF(C1015="-","-",IF(D1015="-","-",D1015-C1015))</f>
        <v>-</v>
      </c>
      <c r="F1015" s="21"/>
      <c r="G1015" s="155">
        <f>IF(A1008=選択肢!$A$13,1,IF(A1008=選択肢!$A$14,1,0))</f>
        <v>0</v>
      </c>
      <c r="H1015" s="21"/>
      <c r="I1015" s="21"/>
      <c r="J1015" s="21"/>
      <c r="K1015" s="21"/>
      <c r="L1015" s="21"/>
      <c r="M1015" s="102">
        <v>16</v>
      </c>
      <c r="N1015" s="245" t="s">
        <v>391</v>
      </c>
      <c r="O1015" s="246"/>
      <c r="P1015" s="247"/>
      <c r="Q1015" s="21"/>
      <c r="R1015" s="21"/>
      <c r="S1015" s="21"/>
      <c r="T1015" s="21"/>
      <c r="U1015" s="132"/>
    </row>
    <row r="1016" spans="1:21" ht="18.600000000000001" thickBot="1">
      <c r="A1016" s="143"/>
      <c r="B1016" s="142"/>
      <c r="C1016" s="142"/>
      <c r="D1016" s="142"/>
      <c r="E1016" s="142"/>
      <c r="F1016" s="135"/>
      <c r="G1016" s="135"/>
      <c r="H1016" s="135"/>
      <c r="I1016" s="135"/>
      <c r="J1016" s="135"/>
      <c r="K1016" s="135"/>
      <c r="L1016" s="135"/>
      <c r="M1016" s="135"/>
      <c r="N1016" s="135"/>
      <c r="O1016" s="135"/>
      <c r="P1016" s="135"/>
      <c r="Q1016" s="135"/>
      <c r="R1016" s="135"/>
      <c r="S1016" s="135"/>
      <c r="T1016" s="135"/>
      <c r="U1016" s="136"/>
    </row>
    <row r="1017" spans="1:21" ht="18.600000000000001" thickBot="1"/>
    <row r="1018" spans="1:21">
      <c r="A1018" s="137">
        <v>27</v>
      </c>
      <c r="B1018" s="129"/>
      <c r="C1018" s="129"/>
      <c r="D1018" s="129"/>
      <c r="E1018" s="129"/>
      <c r="F1018" s="129"/>
      <c r="G1018" s="129"/>
      <c r="H1018" s="129"/>
      <c r="I1018" s="129"/>
      <c r="J1018" s="129"/>
      <c r="K1018" s="129"/>
      <c r="L1018" s="129"/>
      <c r="M1018" s="129"/>
      <c r="N1018" s="129"/>
      <c r="O1018" s="129"/>
      <c r="P1018" s="129"/>
      <c r="Q1018" s="129"/>
      <c r="R1018" s="129"/>
      <c r="S1018" s="129"/>
      <c r="T1018" s="129"/>
      <c r="U1018" s="130"/>
    </row>
    <row r="1019" spans="1:21" ht="23.25" customHeight="1">
      <c r="A1019" s="131"/>
      <c r="B1019" s="21"/>
      <c r="C1019" s="21"/>
      <c r="D1019" s="21"/>
      <c r="E1019" s="21"/>
      <c r="F1019" s="276" t="s">
        <v>139</v>
      </c>
      <c r="G1019" s="276"/>
      <c r="H1019" s="181"/>
      <c r="I1019" s="181"/>
      <c r="J1019" s="181"/>
      <c r="K1019" s="181"/>
      <c r="L1019" s="21"/>
      <c r="M1019" s="21"/>
      <c r="N1019" s="21"/>
      <c r="O1019" s="21"/>
      <c r="P1019" s="21"/>
      <c r="Q1019" s="21"/>
      <c r="R1019" s="21"/>
      <c r="S1019" s="21"/>
      <c r="T1019" s="21"/>
      <c r="U1019" s="132"/>
    </row>
    <row r="1020" spans="1:21">
      <c r="A1020" s="131" t="s">
        <v>636</v>
      </c>
      <c r="B1020" s="21"/>
      <c r="C1020" s="21"/>
      <c r="D1020" s="21"/>
      <c r="E1020" s="21"/>
      <c r="F1020" s="21"/>
      <c r="G1020" s="21"/>
      <c r="H1020" s="21"/>
      <c r="I1020" s="21"/>
      <c r="J1020" s="21"/>
      <c r="K1020" s="21"/>
      <c r="L1020" s="21"/>
      <c r="M1020" s="21"/>
      <c r="N1020" s="21"/>
      <c r="O1020" s="21"/>
      <c r="P1020" s="21"/>
      <c r="Q1020" s="21"/>
      <c r="R1020" s="21"/>
      <c r="S1020" s="21"/>
      <c r="T1020" s="21"/>
      <c r="U1020" s="132"/>
    </row>
    <row r="1021" spans="1:21">
      <c r="A1021" s="258" t="s">
        <v>123</v>
      </c>
      <c r="B1021" s="192"/>
      <c r="C1021" s="208"/>
      <c r="D1021" s="209"/>
      <c r="E1021" s="210"/>
      <c r="F1021" s="103"/>
      <c r="G1021" s="103"/>
      <c r="H1021" s="103"/>
      <c r="I1021" s="103"/>
      <c r="J1021" s="21"/>
      <c r="K1021" s="21"/>
      <c r="L1021" s="21"/>
      <c r="M1021" s="21"/>
      <c r="N1021" s="21"/>
      <c r="O1021" s="21"/>
      <c r="P1021" s="21"/>
      <c r="Q1021" s="21"/>
      <c r="R1021" s="21"/>
      <c r="S1021" s="21"/>
      <c r="T1021" s="21"/>
      <c r="U1021" s="132"/>
    </row>
    <row r="1022" spans="1:21">
      <c r="A1022" s="258" t="s">
        <v>43</v>
      </c>
      <c r="B1022" s="192"/>
      <c r="C1022" s="208"/>
      <c r="D1022" s="209"/>
      <c r="E1022" s="210"/>
      <c r="F1022" s="103"/>
      <c r="G1022" s="103"/>
      <c r="H1022" s="103"/>
      <c r="I1022" s="103"/>
      <c r="J1022" s="21"/>
      <c r="K1022" s="21"/>
      <c r="L1022" s="21"/>
      <c r="M1022" s="21"/>
      <c r="N1022" s="21"/>
      <c r="O1022" s="21"/>
      <c r="P1022" s="21"/>
      <c r="Q1022" s="21"/>
      <c r="R1022" s="21"/>
      <c r="S1022" s="21"/>
      <c r="T1022" s="21"/>
      <c r="U1022" s="132"/>
    </row>
    <row r="1023" spans="1:21">
      <c r="A1023" s="258" t="s">
        <v>44</v>
      </c>
      <c r="B1023" s="192"/>
      <c r="C1023" s="208"/>
      <c r="D1023" s="209"/>
      <c r="E1023" s="210"/>
      <c r="F1023" s="67"/>
      <c r="G1023" s="67"/>
      <c r="H1023" s="67"/>
      <c r="I1023" s="67"/>
      <c r="J1023" s="67"/>
      <c r="K1023" s="67"/>
      <c r="L1023" s="67"/>
      <c r="M1023" s="21"/>
      <c r="N1023" s="21"/>
      <c r="O1023" s="21"/>
      <c r="P1023" s="21"/>
      <c r="Q1023" s="21"/>
      <c r="R1023" s="21"/>
      <c r="S1023" s="21"/>
      <c r="T1023" s="21"/>
      <c r="U1023" s="132"/>
    </row>
    <row r="1024" spans="1:21">
      <c r="A1024" s="258" t="s">
        <v>45</v>
      </c>
      <c r="B1024" s="192"/>
      <c r="C1024" s="243"/>
      <c r="D1024" s="244"/>
      <c r="E1024" s="244"/>
      <c r="F1024" s="243"/>
      <c r="G1024" s="244"/>
      <c r="H1024" s="244"/>
      <c r="I1024" s="211"/>
      <c r="J1024" s="211"/>
      <c r="K1024" s="211"/>
      <c r="L1024" s="67"/>
      <c r="M1024" s="21"/>
      <c r="N1024" s="21"/>
      <c r="O1024" s="21"/>
      <c r="P1024" s="21"/>
      <c r="Q1024" s="21"/>
      <c r="R1024" s="21"/>
      <c r="S1024" s="21"/>
      <c r="T1024" s="21"/>
      <c r="U1024" s="132"/>
    </row>
    <row r="1025" spans="1:21">
      <c r="A1025" s="275" t="s">
        <v>46</v>
      </c>
      <c r="B1025" s="223"/>
      <c r="C1025" s="243"/>
      <c r="D1025" s="244"/>
      <c r="E1025" s="253"/>
      <c r="F1025" s="67"/>
      <c r="G1025" s="67"/>
      <c r="H1025" s="67"/>
      <c r="I1025" s="67"/>
      <c r="J1025" s="67"/>
      <c r="K1025" s="67"/>
      <c r="L1025" s="67"/>
      <c r="M1025" s="21"/>
      <c r="N1025" s="21"/>
      <c r="O1025" s="21"/>
      <c r="P1025" s="21"/>
      <c r="Q1025" s="21"/>
      <c r="R1025" s="21"/>
      <c r="S1025" s="21"/>
      <c r="T1025" s="21"/>
      <c r="U1025" s="132"/>
    </row>
    <row r="1026" spans="1:21">
      <c r="A1026" s="258" t="s">
        <v>47</v>
      </c>
      <c r="B1026" s="192"/>
      <c r="C1026" s="208"/>
      <c r="D1026" s="209"/>
      <c r="E1026" s="210"/>
      <c r="F1026" s="103"/>
      <c r="G1026" s="103"/>
      <c r="H1026" s="103"/>
      <c r="I1026" s="103"/>
      <c r="J1026" s="103"/>
      <c r="K1026" s="103"/>
      <c r="L1026" s="103"/>
      <c r="M1026" s="21"/>
      <c r="N1026" s="21"/>
      <c r="O1026" s="21"/>
      <c r="P1026" s="21"/>
      <c r="Q1026" s="21"/>
      <c r="R1026" s="21"/>
      <c r="S1026" s="21"/>
      <c r="T1026" s="21"/>
      <c r="U1026" s="132"/>
    </row>
    <row r="1027" spans="1:21" ht="12.75" customHeight="1">
      <c r="A1027" s="133"/>
      <c r="B1027" s="103"/>
      <c r="C1027" s="103"/>
      <c r="D1027" s="103"/>
      <c r="E1027" s="103"/>
      <c r="F1027" s="103"/>
      <c r="G1027" s="103"/>
      <c r="H1027" s="103"/>
      <c r="I1027" s="103"/>
      <c r="J1027" s="103"/>
      <c r="K1027" s="103"/>
      <c r="L1027" s="103"/>
      <c r="M1027" s="21"/>
      <c r="N1027" s="21"/>
      <c r="O1027" s="21"/>
      <c r="P1027" s="21"/>
      <c r="Q1027" s="21"/>
      <c r="R1027" s="21"/>
      <c r="S1027" s="21"/>
      <c r="T1027" s="21"/>
      <c r="U1027" s="132"/>
    </row>
    <row r="1028" spans="1:21" ht="23.25" customHeight="1">
      <c r="A1028" s="134" t="s">
        <v>186</v>
      </c>
      <c r="B1028" s="104"/>
      <c r="C1028" s="104"/>
      <c r="D1028" s="104"/>
      <c r="E1028" s="104"/>
      <c r="F1028" s="104"/>
      <c r="G1028" s="104"/>
      <c r="H1028" s="104"/>
      <c r="I1028" s="104"/>
      <c r="J1028" s="104"/>
      <c r="K1028" s="104"/>
      <c r="L1028" s="21"/>
      <c r="M1028" s="21"/>
      <c r="N1028" s="21"/>
      <c r="O1028" s="21"/>
      <c r="P1028" s="21"/>
      <c r="Q1028" s="21"/>
      <c r="R1028" s="21"/>
      <c r="S1028" s="21"/>
      <c r="T1028" s="21"/>
      <c r="U1028" s="132"/>
    </row>
    <row r="1029" spans="1:21">
      <c r="A1029" s="258"/>
      <c r="B1029" s="192"/>
      <c r="C1029" s="190" t="s">
        <v>63</v>
      </c>
      <c r="D1029" s="191"/>
      <c r="E1029" s="192"/>
      <c r="F1029" s="216" t="s">
        <v>138</v>
      </c>
      <c r="G1029" s="216"/>
      <c r="H1029" s="216"/>
      <c r="I1029" s="216"/>
      <c r="J1029" s="216"/>
      <c r="K1029" s="216"/>
      <c r="L1029" s="103"/>
      <c r="M1029" s="21"/>
      <c r="N1029" s="21"/>
      <c r="O1029" s="21"/>
      <c r="P1029" s="21"/>
      <c r="Q1029" s="21"/>
      <c r="R1029" s="21"/>
      <c r="S1029" s="21"/>
      <c r="T1029" s="21"/>
      <c r="U1029" s="132"/>
    </row>
    <row r="1030" spans="1:21">
      <c r="A1030" s="262" t="s">
        <v>637</v>
      </c>
      <c r="B1030" s="263"/>
      <c r="C1030" s="243"/>
      <c r="D1030" s="244"/>
      <c r="E1030" s="253"/>
      <c r="F1030" s="243"/>
      <c r="G1030" s="253"/>
      <c r="H1030" s="243"/>
      <c r="I1030" s="253"/>
      <c r="J1030" s="243"/>
      <c r="K1030" s="253"/>
      <c r="L1030" s="67"/>
      <c r="M1030" s="21"/>
      <c r="N1030" s="21"/>
      <c r="O1030" s="21"/>
      <c r="P1030" s="21"/>
      <c r="Q1030" s="21"/>
      <c r="R1030" s="21"/>
      <c r="S1030" s="21"/>
      <c r="T1030" s="21"/>
      <c r="U1030" s="132"/>
    </row>
    <row r="1031" spans="1:21">
      <c r="A1031" s="264" t="s">
        <v>638</v>
      </c>
      <c r="B1031" s="204"/>
      <c r="C1031" s="243"/>
      <c r="D1031" s="244"/>
      <c r="E1031" s="253"/>
      <c r="F1031" s="243"/>
      <c r="G1031" s="253"/>
      <c r="H1031" s="243"/>
      <c r="I1031" s="253"/>
      <c r="J1031" s="243"/>
      <c r="K1031" s="253"/>
      <c r="L1031" s="103"/>
      <c r="M1031" s="21"/>
      <c r="N1031" s="21"/>
      <c r="O1031" s="21"/>
      <c r="P1031" s="21"/>
      <c r="Q1031" s="21"/>
      <c r="R1031" s="21"/>
      <c r="S1031" s="21"/>
      <c r="T1031" s="21"/>
      <c r="U1031" s="132"/>
    </row>
    <row r="1032" spans="1:21">
      <c r="A1032" s="277" t="s">
        <v>48</v>
      </c>
      <c r="B1032" s="278"/>
      <c r="C1032" s="181"/>
      <c r="D1032" s="181"/>
      <c r="E1032" s="105" t="s">
        <v>133</v>
      </c>
      <c r="F1032" s="67"/>
      <c r="G1032" s="67"/>
      <c r="H1032" s="67"/>
      <c r="I1032" s="67"/>
      <c r="J1032" s="67"/>
      <c r="K1032" s="103"/>
      <c r="L1032" s="103"/>
      <c r="M1032" s="21"/>
      <c r="N1032" s="21"/>
      <c r="O1032" s="21"/>
      <c r="P1032" s="21"/>
      <c r="Q1032" s="21"/>
      <c r="R1032" s="21"/>
      <c r="S1032" s="21"/>
      <c r="T1032" s="21"/>
      <c r="U1032" s="132"/>
    </row>
    <row r="1033" spans="1:21">
      <c r="A1033" s="133"/>
      <c r="B1033" s="103"/>
      <c r="C1033" s="103"/>
      <c r="D1033" s="103"/>
      <c r="E1033" s="103"/>
      <c r="F1033" s="67"/>
      <c r="G1033" s="67"/>
      <c r="H1033" s="67"/>
      <c r="I1033" s="67"/>
      <c r="J1033" s="67"/>
      <c r="K1033" s="103"/>
      <c r="L1033" s="103"/>
      <c r="M1033" s="21"/>
      <c r="N1033" s="21"/>
      <c r="O1033" s="21"/>
      <c r="P1033" s="21"/>
      <c r="Q1033" s="21"/>
      <c r="R1033" s="21"/>
      <c r="S1033" s="21"/>
      <c r="T1033" s="21"/>
      <c r="U1033" s="132"/>
    </row>
    <row r="1034" spans="1:21" ht="23.25" customHeight="1">
      <c r="A1034" s="134" t="s">
        <v>187</v>
      </c>
      <c r="B1034" s="104"/>
      <c r="C1034" s="104"/>
      <c r="D1034" s="104"/>
      <c r="E1034" s="104"/>
      <c r="F1034" s="104"/>
      <c r="G1034" s="104"/>
      <c r="H1034" s="104"/>
      <c r="I1034" s="104"/>
      <c r="J1034" s="104"/>
      <c r="K1034" s="104"/>
      <c r="L1034" s="21"/>
      <c r="M1034" s="21"/>
      <c r="N1034" s="21"/>
      <c r="O1034" s="21"/>
      <c r="P1034" s="21"/>
      <c r="Q1034" s="21"/>
      <c r="R1034" s="21"/>
      <c r="S1034" s="21"/>
      <c r="T1034" s="21"/>
      <c r="U1034" s="132"/>
    </row>
    <row r="1035" spans="1:21" ht="34.5" customHeight="1">
      <c r="A1035" s="254" t="s">
        <v>743</v>
      </c>
      <c r="B1035" s="255"/>
      <c r="C1035" s="255"/>
      <c r="D1035" s="255"/>
      <c r="E1035" s="255"/>
      <c r="F1035" s="255"/>
      <c r="G1035" s="255"/>
      <c r="H1035" s="255"/>
      <c r="I1035" s="255"/>
      <c r="J1035" s="255"/>
      <c r="K1035" s="255"/>
      <c r="L1035" s="255"/>
      <c r="M1035" s="255"/>
      <c r="N1035" s="255"/>
      <c r="O1035" s="255"/>
      <c r="P1035" s="255"/>
      <c r="Q1035" s="255"/>
      <c r="R1035" s="255"/>
      <c r="S1035" s="255"/>
      <c r="T1035" s="255"/>
      <c r="U1035" s="132"/>
    </row>
    <row r="1036" spans="1:21" ht="102.45" customHeight="1">
      <c r="A1036" s="254"/>
      <c r="B1036" s="255"/>
      <c r="C1036" s="255"/>
      <c r="D1036" s="255"/>
      <c r="E1036" s="255"/>
      <c r="F1036" s="255"/>
      <c r="G1036" s="255"/>
      <c r="H1036" s="255"/>
      <c r="I1036" s="255"/>
      <c r="J1036" s="255"/>
      <c r="K1036" s="255"/>
      <c r="L1036" s="255"/>
      <c r="M1036" s="255"/>
      <c r="N1036" s="255"/>
      <c r="O1036" s="255"/>
      <c r="P1036" s="255"/>
      <c r="Q1036" s="255"/>
      <c r="R1036" s="255"/>
      <c r="S1036" s="255"/>
      <c r="T1036" s="255"/>
      <c r="U1036" s="132"/>
    </row>
    <row r="1037" spans="1:21">
      <c r="A1037" s="258" t="s">
        <v>179</v>
      </c>
      <c r="B1037" s="191"/>
      <c r="C1037" s="191"/>
      <c r="D1037" s="256"/>
      <c r="E1037" s="257"/>
      <c r="F1037" s="259" t="s">
        <v>180</v>
      </c>
      <c r="G1037" s="260"/>
      <c r="H1037" s="260"/>
      <c r="I1037" s="256"/>
      <c r="J1037" s="257"/>
      <c r="K1037" s="21"/>
      <c r="L1037" s="21"/>
      <c r="M1037" s="261" t="s">
        <v>395</v>
      </c>
      <c r="N1037" s="261"/>
      <c r="O1037" s="261"/>
      <c r="P1037" s="261"/>
      <c r="Q1037" s="261"/>
      <c r="R1037" s="261"/>
      <c r="S1037" s="261"/>
      <c r="T1037" s="261"/>
      <c r="U1037" s="132"/>
    </row>
    <row r="1038" spans="1:21" ht="18.600000000000001" thickBot="1">
      <c r="A1038" s="267" t="s">
        <v>393</v>
      </c>
      <c r="B1038" s="216"/>
      <c r="C1038" s="221" t="s">
        <v>135</v>
      </c>
      <c r="D1038" s="222"/>
      <c r="E1038" s="223"/>
      <c r="F1038" s="274" t="s">
        <v>394</v>
      </c>
      <c r="G1038" s="216"/>
      <c r="H1038" s="216"/>
      <c r="I1038" s="216"/>
      <c r="J1038" s="216"/>
      <c r="K1038" s="216"/>
      <c r="L1038" s="21"/>
      <c r="M1038" s="106" t="s">
        <v>24</v>
      </c>
      <c r="N1038" s="190" t="s">
        <v>359</v>
      </c>
      <c r="O1038" s="191"/>
      <c r="P1038" s="191"/>
      <c r="Q1038" s="106" t="s">
        <v>24</v>
      </c>
      <c r="R1038" s="190" t="s">
        <v>359</v>
      </c>
      <c r="S1038" s="191"/>
      <c r="T1038" s="192"/>
      <c r="U1038" s="132"/>
    </row>
    <row r="1039" spans="1:21" ht="18.75" customHeight="1" thickTop="1">
      <c r="A1039" s="267"/>
      <c r="B1039" s="216"/>
      <c r="C1039" s="26" t="s">
        <v>134</v>
      </c>
      <c r="D1039" s="26" t="s">
        <v>50</v>
      </c>
      <c r="E1039" s="39" t="s">
        <v>51</v>
      </c>
      <c r="F1039" s="107" t="s">
        <v>52</v>
      </c>
      <c r="G1039" s="70" t="s">
        <v>53</v>
      </c>
      <c r="H1039" s="46" t="s">
        <v>54</v>
      </c>
      <c r="I1039" s="46" t="s">
        <v>55</v>
      </c>
      <c r="J1039" s="46" t="s">
        <v>56</v>
      </c>
      <c r="K1039" s="46" t="s">
        <v>57</v>
      </c>
      <c r="L1039" s="21"/>
      <c r="M1039" s="102">
        <v>1</v>
      </c>
      <c r="N1039" s="245" t="s">
        <v>386</v>
      </c>
      <c r="O1039" s="246"/>
      <c r="P1039" s="246"/>
      <c r="Q1039" s="102">
        <v>17</v>
      </c>
      <c r="R1039" s="248" t="s">
        <v>241</v>
      </c>
      <c r="S1039" s="249"/>
      <c r="T1039" s="250"/>
      <c r="U1039" s="132"/>
    </row>
    <row r="1040" spans="1:21" ht="24.75" customHeight="1">
      <c r="A1040" s="265" t="s">
        <v>124</v>
      </c>
      <c r="B1040" s="266"/>
      <c r="C1040" s="158"/>
      <c r="D1040" s="158"/>
      <c r="E1040" s="108">
        <f t="shared" ref="E1040:E1052" si="28">D1040-C1040</f>
        <v>0</v>
      </c>
      <c r="F1040" s="160"/>
      <c r="G1040" s="161"/>
      <c r="H1040" s="159"/>
      <c r="I1040" s="159"/>
      <c r="J1040" s="159"/>
      <c r="K1040" s="159"/>
      <c r="L1040" s="21"/>
      <c r="M1040" s="102">
        <v>2</v>
      </c>
      <c r="N1040" s="245" t="s">
        <v>360</v>
      </c>
      <c r="O1040" s="246"/>
      <c r="P1040" s="246"/>
      <c r="Q1040" s="109">
        <v>18</v>
      </c>
      <c r="R1040" s="248" t="s">
        <v>385</v>
      </c>
      <c r="S1040" s="249"/>
      <c r="T1040" s="250"/>
      <c r="U1040" s="132"/>
    </row>
    <row r="1041" spans="1:21" ht="24.75" customHeight="1">
      <c r="A1041" s="265" t="s">
        <v>125</v>
      </c>
      <c r="B1041" s="266"/>
      <c r="C1041" s="158"/>
      <c r="D1041" s="158"/>
      <c r="E1041" s="108">
        <f t="shared" si="28"/>
        <v>0</v>
      </c>
      <c r="F1041" s="160"/>
      <c r="G1041" s="161"/>
      <c r="H1041" s="159"/>
      <c r="I1041" s="159"/>
      <c r="J1041" s="159"/>
      <c r="K1041" s="159"/>
      <c r="L1041" s="21"/>
      <c r="M1041" s="102">
        <v>3</v>
      </c>
      <c r="N1041" s="245" t="s">
        <v>387</v>
      </c>
      <c r="O1041" s="246"/>
      <c r="P1041" s="246"/>
      <c r="Q1041" s="102">
        <v>19</v>
      </c>
      <c r="R1041" s="248" t="s">
        <v>384</v>
      </c>
      <c r="S1041" s="249"/>
      <c r="T1041" s="250"/>
      <c r="U1041" s="132"/>
    </row>
    <row r="1042" spans="1:21" ht="27" customHeight="1">
      <c r="A1042" s="265" t="s">
        <v>126</v>
      </c>
      <c r="B1042" s="266"/>
      <c r="C1042" s="158"/>
      <c r="D1042" s="158"/>
      <c r="E1042" s="108">
        <f t="shared" si="28"/>
        <v>0</v>
      </c>
      <c r="F1042" s="160"/>
      <c r="G1042" s="161"/>
      <c r="H1042" s="159"/>
      <c r="I1042" s="159"/>
      <c r="J1042" s="159"/>
      <c r="K1042" s="159"/>
      <c r="L1042" s="21"/>
      <c r="M1042" s="102">
        <v>4</v>
      </c>
      <c r="N1042" s="245" t="s">
        <v>362</v>
      </c>
      <c r="O1042" s="246"/>
      <c r="P1042" s="246"/>
      <c r="Q1042" s="102">
        <v>20</v>
      </c>
      <c r="R1042" s="248" t="s">
        <v>383</v>
      </c>
      <c r="S1042" s="249"/>
      <c r="T1042" s="250"/>
      <c r="U1042" s="132"/>
    </row>
    <row r="1043" spans="1:21" ht="24.75" customHeight="1">
      <c r="A1043" s="265" t="s">
        <v>127</v>
      </c>
      <c r="B1043" s="266"/>
      <c r="C1043" s="158"/>
      <c r="D1043" s="158"/>
      <c r="E1043" s="108">
        <f t="shared" si="28"/>
        <v>0</v>
      </c>
      <c r="F1043" s="160"/>
      <c r="G1043" s="161"/>
      <c r="H1043" s="159"/>
      <c r="I1043" s="159"/>
      <c r="J1043" s="159"/>
      <c r="K1043" s="159"/>
      <c r="L1043" s="21"/>
      <c r="M1043" s="102">
        <v>5</v>
      </c>
      <c r="N1043" s="245" t="s">
        <v>363</v>
      </c>
      <c r="O1043" s="246"/>
      <c r="P1043" s="246"/>
      <c r="Q1043" s="109">
        <v>21</v>
      </c>
      <c r="R1043" s="248" t="s">
        <v>380</v>
      </c>
      <c r="S1043" s="249"/>
      <c r="T1043" s="250"/>
      <c r="U1043" s="132"/>
    </row>
    <row r="1044" spans="1:21" ht="24.75" customHeight="1">
      <c r="A1044" s="270" t="s">
        <v>658</v>
      </c>
      <c r="B1044" s="271"/>
      <c r="C1044" s="158"/>
      <c r="D1044" s="158"/>
      <c r="E1044" s="108">
        <f t="shared" si="28"/>
        <v>0</v>
      </c>
      <c r="F1044" s="160"/>
      <c r="G1044" s="161"/>
      <c r="H1044" s="159"/>
      <c r="I1044" s="159"/>
      <c r="J1044" s="159"/>
      <c r="K1044" s="159"/>
      <c r="L1044" s="21"/>
      <c r="M1044" s="102">
        <v>6</v>
      </c>
      <c r="N1044" s="245" t="s">
        <v>364</v>
      </c>
      <c r="O1044" s="246"/>
      <c r="P1044" s="246"/>
      <c r="Q1044" s="102">
        <v>22</v>
      </c>
      <c r="R1044" s="248" t="s">
        <v>379</v>
      </c>
      <c r="S1044" s="249"/>
      <c r="T1044" s="250"/>
      <c r="U1044" s="132"/>
    </row>
    <row r="1045" spans="1:21" ht="24.75" customHeight="1">
      <c r="A1045" s="270" t="s">
        <v>659</v>
      </c>
      <c r="B1045" s="271"/>
      <c r="C1045" s="158"/>
      <c r="D1045" s="158"/>
      <c r="E1045" s="108">
        <f t="shared" si="28"/>
        <v>0</v>
      </c>
      <c r="F1045" s="160"/>
      <c r="G1045" s="161"/>
      <c r="H1045" s="159"/>
      <c r="I1045" s="159"/>
      <c r="J1045" s="159"/>
      <c r="K1045" s="159"/>
      <c r="L1045" s="21"/>
      <c r="M1045" s="102">
        <v>7</v>
      </c>
      <c r="N1045" s="245" t="s">
        <v>365</v>
      </c>
      <c r="O1045" s="246"/>
      <c r="P1045" s="246"/>
      <c r="Q1045" s="102">
        <v>23</v>
      </c>
      <c r="R1045" s="248" t="s">
        <v>378</v>
      </c>
      <c r="S1045" s="249"/>
      <c r="T1045" s="250"/>
      <c r="U1045" s="132"/>
    </row>
    <row r="1046" spans="1:21" ht="29.4" customHeight="1">
      <c r="A1046" s="272" t="s">
        <v>128</v>
      </c>
      <c r="B1046" s="273"/>
      <c r="C1046" s="158"/>
      <c r="D1046" s="158"/>
      <c r="E1046" s="108">
        <f t="shared" si="28"/>
        <v>0</v>
      </c>
      <c r="F1046" s="160"/>
      <c r="G1046" s="161"/>
      <c r="H1046" s="159"/>
      <c r="I1046" s="159"/>
      <c r="J1046" s="159"/>
      <c r="K1046" s="159"/>
      <c r="L1046" s="21"/>
      <c r="M1046" s="102">
        <v>8</v>
      </c>
      <c r="N1046" s="245" t="s">
        <v>366</v>
      </c>
      <c r="O1046" s="246"/>
      <c r="P1046" s="246"/>
      <c r="Q1046" s="109">
        <v>24</v>
      </c>
      <c r="R1046" s="248" t="s">
        <v>377</v>
      </c>
      <c r="S1046" s="249"/>
      <c r="T1046" s="250"/>
      <c r="U1046" s="132"/>
    </row>
    <row r="1047" spans="1:21" ht="32.4" customHeight="1">
      <c r="A1047" s="268" t="s">
        <v>734</v>
      </c>
      <c r="B1047" s="269"/>
      <c r="C1047" s="158"/>
      <c r="D1047" s="158"/>
      <c r="E1047" s="108">
        <f t="shared" si="28"/>
        <v>0</v>
      </c>
      <c r="F1047" s="160"/>
      <c r="G1047" s="161"/>
      <c r="H1047" s="159"/>
      <c r="I1047" s="159"/>
      <c r="J1047" s="159"/>
      <c r="K1047" s="159"/>
      <c r="L1047" s="21"/>
      <c r="M1047" s="102">
        <v>9</v>
      </c>
      <c r="N1047" s="245" t="s">
        <v>367</v>
      </c>
      <c r="O1047" s="246"/>
      <c r="P1047" s="246"/>
      <c r="Q1047" s="102">
        <v>25</v>
      </c>
      <c r="R1047" s="248" t="s">
        <v>376</v>
      </c>
      <c r="S1047" s="249"/>
      <c r="T1047" s="250"/>
      <c r="U1047" s="132"/>
    </row>
    <row r="1048" spans="1:21" ht="24.75" customHeight="1">
      <c r="A1048" s="265" t="s">
        <v>129</v>
      </c>
      <c r="B1048" s="266"/>
      <c r="C1048" s="158"/>
      <c r="D1048" s="158"/>
      <c r="E1048" s="108">
        <f t="shared" si="28"/>
        <v>0</v>
      </c>
      <c r="F1048" s="160"/>
      <c r="G1048" s="161"/>
      <c r="H1048" s="159"/>
      <c r="I1048" s="159"/>
      <c r="J1048" s="159"/>
      <c r="K1048" s="159"/>
      <c r="L1048" s="21"/>
      <c r="M1048" s="102">
        <v>10</v>
      </c>
      <c r="N1048" s="245" t="s">
        <v>368</v>
      </c>
      <c r="O1048" s="246"/>
      <c r="P1048" s="246"/>
      <c r="Q1048" s="102">
        <v>26</v>
      </c>
      <c r="R1048" s="248" t="s">
        <v>375</v>
      </c>
      <c r="S1048" s="249"/>
      <c r="T1048" s="250"/>
      <c r="U1048" s="132"/>
    </row>
    <row r="1049" spans="1:21" ht="24.75" customHeight="1">
      <c r="A1049" s="270" t="s">
        <v>660</v>
      </c>
      <c r="B1049" s="271"/>
      <c r="C1049" s="158"/>
      <c r="D1049" s="158"/>
      <c r="E1049" s="108">
        <f t="shared" si="28"/>
        <v>0</v>
      </c>
      <c r="F1049" s="160"/>
      <c r="G1049" s="161"/>
      <c r="H1049" s="159"/>
      <c r="I1049" s="159"/>
      <c r="J1049" s="159"/>
      <c r="K1049" s="159"/>
      <c r="L1049" s="21"/>
      <c r="M1049" s="102">
        <v>11</v>
      </c>
      <c r="N1049" s="245" t="s">
        <v>245</v>
      </c>
      <c r="O1049" s="246"/>
      <c r="P1049" s="246"/>
      <c r="Q1049" s="109">
        <v>27</v>
      </c>
      <c r="R1049" s="248" t="s">
        <v>374</v>
      </c>
      <c r="S1049" s="249"/>
      <c r="T1049" s="250"/>
      <c r="U1049" s="132"/>
    </row>
    <row r="1050" spans="1:21" ht="24.75" customHeight="1">
      <c r="A1050" s="265" t="s">
        <v>130</v>
      </c>
      <c r="B1050" s="266"/>
      <c r="C1050" s="158"/>
      <c r="D1050" s="158"/>
      <c r="E1050" s="108">
        <f t="shared" si="28"/>
        <v>0</v>
      </c>
      <c r="F1050" s="160"/>
      <c r="G1050" s="161"/>
      <c r="H1050" s="159"/>
      <c r="I1050" s="159"/>
      <c r="J1050" s="159"/>
      <c r="K1050" s="159"/>
      <c r="L1050" s="21"/>
      <c r="M1050" s="102">
        <v>12</v>
      </c>
      <c r="N1050" s="245" t="s">
        <v>369</v>
      </c>
      <c r="O1050" s="246"/>
      <c r="P1050" s="246"/>
      <c r="Q1050" s="102">
        <v>28</v>
      </c>
      <c r="R1050" s="248" t="s">
        <v>373</v>
      </c>
      <c r="S1050" s="249"/>
      <c r="T1050" s="250"/>
      <c r="U1050" s="132"/>
    </row>
    <row r="1051" spans="1:21" ht="24.75" customHeight="1">
      <c r="A1051" s="265" t="s">
        <v>131</v>
      </c>
      <c r="B1051" s="266"/>
      <c r="C1051" s="158"/>
      <c r="D1051" s="158"/>
      <c r="E1051" s="108">
        <f t="shared" si="28"/>
        <v>0</v>
      </c>
      <c r="F1051" s="160"/>
      <c r="G1051" s="161"/>
      <c r="H1051" s="159"/>
      <c r="I1051" s="159"/>
      <c r="J1051" s="159"/>
      <c r="K1051" s="159"/>
      <c r="L1051" s="21"/>
      <c r="M1051" s="102">
        <v>13</v>
      </c>
      <c r="N1051" s="245" t="s">
        <v>388</v>
      </c>
      <c r="O1051" s="246"/>
      <c r="P1051" s="246"/>
      <c r="Q1051" s="102">
        <v>29</v>
      </c>
      <c r="R1051" s="248" t="s">
        <v>372</v>
      </c>
      <c r="S1051" s="249"/>
      <c r="T1051" s="250"/>
      <c r="U1051" s="132"/>
    </row>
    <row r="1052" spans="1:21" ht="24.75" customHeight="1">
      <c r="A1052" s="265" t="s">
        <v>132</v>
      </c>
      <c r="B1052" s="266"/>
      <c r="C1052" s="158"/>
      <c r="D1052" s="158"/>
      <c r="E1052" s="108">
        <f t="shared" si="28"/>
        <v>0</v>
      </c>
      <c r="F1052" s="160"/>
      <c r="G1052" s="161"/>
      <c r="H1052" s="159"/>
      <c r="I1052" s="159"/>
      <c r="J1052" s="159"/>
      <c r="K1052" s="159"/>
      <c r="L1052" s="21"/>
      <c r="M1052" s="102">
        <v>14</v>
      </c>
      <c r="N1052" s="245" t="s">
        <v>389</v>
      </c>
      <c r="O1052" s="246"/>
      <c r="P1052" s="246"/>
      <c r="Q1052" s="109">
        <v>30</v>
      </c>
      <c r="R1052" s="248" t="s">
        <v>371</v>
      </c>
      <c r="S1052" s="249"/>
      <c r="T1052" s="250"/>
      <c r="U1052" s="132"/>
    </row>
    <row r="1053" spans="1:21" ht="24.75" customHeight="1">
      <c r="A1053" s="251" t="s">
        <v>731</v>
      </c>
      <c r="B1053" s="252"/>
      <c r="C1053" s="154" t="str">
        <f>IF(COUNTBLANK(C1040:C1052),"空欄あり",COUNT(C1040:C1052)-COUNTIF(C1040:C1052,0))</f>
        <v>空欄あり</v>
      </c>
      <c r="D1053" s="154" t="str">
        <f>IF(COUNTBLANK(D1040:D1052),"空欄あり",COUNT(D1040:D1052)-COUNTIF(D1040:D1052,0))</f>
        <v>空欄あり</v>
      </c>
      <c r="E1053" s="157"/>
      <c r="F1053" s="21"/>
      <c r="G1053" s="21"/>
      <c r="H1053" s="21"/>
      <c r="I1053" s="21"/>
      <c r="J1053" s="21"/>
      <c r="K1053" s="21"/>
      <c r="L1053" s="21"/>
      <c r="M1053" s="102">
        <v>15</v>
      </c>
      <c r="N1053" s="245" t="s">
        <v>390</v>
      </c>
      <c r="O1053" s="246"/>
      <c r="P1053" s="247"/>
      <c r="Q1053" s="102">
        <v>31</v>
      </c>
      <c r="R1053" s="248" t="s">
        <v>370</v>
      </c>
      <c r="S1053" s="249"/>
      <c r="T1053" s="250"/>
      <c r="U1053" s="132"/>
    </row>
    <row r="1054" spans="1:21" ht="24.75" customHeight="1">
      <c r="A1054" s="251" t="s">
        <v>732</v>
      </c>
      <c r="B1054" s="252"/>
      <c r="C1054" s="154" t="str">
        <f>IF(C1053="空欄あり","-",IF(D1037="","-",IF(I1037="","-",IF(G1054=0,"-",IF(C1053=10,SUM(C1040:C1052)*1.3,IF(C1053=11,SUM(C1040:C1052)*1.182,IF(C1053=12,SUM(C1040:C1052)*1.084,IF(C1053=13,SUM(C1040:C1052)*1,"-"))))))))</f>
        <v>-</v>
      </c>
      <c r="D1054" s="154" t="str">
        <f>IF(D1053="空欄あり","-",IF(D1037="","-",IF(I1037="","-",IF(G1054=0,"-",IF(D1053=10,SUM(D1040:D1052)*1.3,IF(D1053=11,SUM(D1040:D1052)*1.182,IF(D1053=12,SUM(D1040:D1052)*1.084,IF(D1053=13,SUM(D1040:D1052)*1,"-"))))))))</f>
        <v>-</v>
      </c>
      <c r="E1054" s="156" t="str">
        <f>IF(C1054="-","-",IF(D1054="-","-",D1054-C1054))</f>
        <v>-</v>
      </c>
      <c r="F1054" s="21"/>
      <c r="G1054" s="155">
        <f>IF(A1047=選択肢!$A$13,1,IF(A1047=選択肢!$A$14,1,0))</f>
        <v>0</v>
      </c>
      <c r="H1054" s="21"/>
      <c r="I1054" s="21"/>
      <c r="J1054" s="21"/>
      <c r="K1054" s="21"/>
      <c r="L1054" s="21"/>
      <c r="M1054" s="102">
        <v>16</v>
      </c>
      <c r="N1054" s="245" t="s">
        <v>391</v>
      </c>
      <c r="O1054" s="246"/>
      <c r="P1054" s="247"/>
      <c r="Q1054" s="21"/>
      <c r="R1054" s="21"/>
      <c r="S1054" s="21"/>
      <c r="T1054" s="21"/>
      <c r="U1054" s="132"/>
    </row>
    <row r="1055" spans="1:21" ht="18.600000000000001" thickBot="1">
      <c r="A1055" s="143"/>
      <c r="B1055" s="142"/>
      <c r="C1055" s="142"/>
      <c r="D1055" s="142"/>
      <c r="E1055" s="142"/>
      <c r="F1055" s="135"/>
      <c r="G1055" s="135"/>
      <c r="H1055" s="135"/>
      <c r="I1055" s="135"/>
      <c r="J1055" s="135"/>
      <c r="K1055" s="135"/>
      <c r="L1055" s="135"/>
      <c r="M1055" s="135"/>
      <c r="N1055" s="135"/>
      <c r="O1055" s="135"/>
      <c r="P1055" s="135"/>
      <c r="Q1055" s="135"/>
      <c r="R1055" s="135"/>
      <c r="S1055" s="135"/>
      <c r="T1055" s="135"/>
      <c r="U1055" s="136"/>
    </row>
    <row r="1056" spans="1:21" ht="18.600000000000001" thickBot="1"/>
    <row r="1057" spans="1:21">
      <c r="A1057" s="137">
        <v>28</v>
      </c>
      <c r="B1057" s="129"/>
      <c r="C1057" s="129"/>
      <c r="D1057" s="129"/>
      <c r="E1057" s="129"/>
      <c r="F1057" s="129"/>
      <c r="G1057" s="129"/>
      <c r="H1057" s="129"/>
      <c r="I1057" s="129"/>
      <c r="J1057" s="129"/>
      <c r="K1057" s="129"/>
      <c r="L1057" s="129"/>
      <c r="M1057" s="129"/>
      <c r="N1057" s="129"/>
      <c r="O1057" s="129"/>
      <c r="P1057" s="129"/>
      <c r="Q1057" s="129"/>
      <c r="R1057" s="129"/>
      <c r="S1057" s="129"/>
      <c r="T1057" s="129"/>
      <c r="U1057" s="130"/>
    </row>
    <row r="1058" spans="1:21" ht="23.25" customHeight="1">
      <c r="A1058" s="131"/>
      <c r="B1058" s="21"/>
      <c r="C1058" s="21"/>
      <c r="D1058" s="21"/>
      <c r="E1058" s="21"/>
      <c r="F1058" s="276" t="s">
        <v>139</v>
      </c>
      <c r="G1058" s="276"/>
      <c r="H1058" s="181"/>
      <c r="I1058" s="181"/>
      <c r="J1058" s="181"/>
      <c r="K1058" s="181"/>
      <c r="L1058" s="21"/>
      <c r="M1058" s="21"/>
      <c r="N1058" s="21"/>
      <c r="O1058" s="21"/>
      <c r="P1058" s="21"/>
      <c r="Q1058" s="21"/>
      <c r="R1058" s="21"/>
      <c r="S1058" s="21"/>
      <c r="T1058" s="21"/>
      <c r="U1058" s="132"/>
    </row>
    <row r="1059" spans="1:21">
      <c r="A1059" s="131" t="s">
        <v>636</v>
      </c>
      <c r="B1059" s="21"/>
      <c r="C1059" s="21"/>
      <c r="D1059" s="21"/>
      <c r="E1059" s="21"/>
      <c r="F1059" s="21"/>
      <c r="G1059" s="21"/>
      <c r="H1059" s="21"/>
      <c r="I1059" s="21"/>
      <c r="J1059" s="21"/>
      <c r="K1059" s="21"/>
      <c r="L1059" s="21"/>
      <c r="M1059" s="21"/>
      <c r="N1059" s="21"/>
      <c r="O1059" s="21"/>
      <c r="P1059" s="21"/>
      <c r="Q1059" s="21"/>
      <c r="R1059" s="21"/>
      <c r="S1059" s="21"/>
      <c r="T1059" s="21"/>
      <c r="U1059" s="132"/>
    </row>
    <row r="1060" spans="1:21">
      <c r="A1060" s="258" t="s">
        <v>123</v>
      </c>
      <c r="B1060" s="192"/>
      <c r="C1060" s="208"/>
      <c r="D1060" s="209"/>
      <c r="E1060" s="210"/>
      <c r="F1060" s="103"/>
      <c r="G1060" s="103"/>
      <c r="H1060" s="103"/>
      <c r="I1060" s="103"/>
      <c r="J1060" s="21"/>
      <c r="K1060" s="21"/>
      <c r="L1060" s="21"/>
      <c r="M1060" s="21"/>
      <c r="N1060" s="21"/>
      <c r="O1060" s="21"/>
      <c r="P1060" s="21"/>
      <c r="Q1060" s="21"/>
      <c r="R1060" s="21"/>
      <c r="S1060" s="21"/>
      <c r="T1060" s="21"/>
      <c r="U1060" s="132"/>
    </row>
    <row r="1061" spans="1:21">
      <c r="A1061" s="258" t="s">
        <v>43</v>
      </c>
      <c r="B1061" s="192"/>
      <c r="C1061" s="208"/>
      <c r="D1061" s="209"/>
      <c r="E1061" s="210"/>
      <c r="F1061" s="103"/>
      <c r="G1061" s="103"/>
      <c r="H1061" s="103"/>
      <c r="I1061" s="103"/>
      <c r="J1061" s="21"/>
      <c r="K1061" s="21"/>
      <c r="L1061" s="21"/>
      <c r="M1061" s="21"/>
      <c r="N1061" s="21"/>
      <c r="O1061" s="21"/>
      <c r="P1061" s="21"/>
      <c r="Q1061" s="21"/>
      <c r="R1061" s="21"/>
      <c r="S1061" s="21"/>
      <c r="T1061" s="21"/>
      <c r="U1061" s="132"/>
    </row>
    <row r="1062" spans="1:21">
      <c r="A1062" s="258" t="s">
        <v>44</v>
      </c>
      <c r="B1062" s="192"/>
      <c r="C1062" s="208"/>
      <c r="D1062" s="209"/>
      <c r="E1062" s="210"/>
      <c r="F1062" s="67"/>
      <c r="G1062" s="67"/>
      <c r="H1062" s="67"/>
      <c r="I1062" s="67"/>
      <c r="J1062" s="67"/>
      <c r="K1062" s="67"/>
      <c r="L1062" s="67"/>
      <c r="M1062" s="21"/>
      <c r="N1062" s="21"/>
      <c r="O1062" s="21"/>
      <c r="P1062" s="21"/>
      <c r="Q1062" s="21"/>
      <c r="R1062" s="21"/>
      <c r="S1062" s="21"/>
      <c r="T1062" s="21"/>
      <c r="U1062" s="132"/>
    </row>
    <row r="1063" spans="1:21">
      <c r="A1063" s="258" t="s">
        <v>45</v>
      </c>
      <c r="B1063" s="192"/>
      <c r="C1063" s="243"/>
      <c r="D1063" s="244"/>
      <c r="E1063" s="244"/>
      <c r="F1063" s="243"/>
      <c r="G1063" s="244"/>
      <c r="H1063" s="244"/>
      <c r="I1063" s="211"/>
      <c r="J1063" s="211"/>
      <c r="K1063" s="211"/>
      <c r="L1063" s="67"/>
      <c r="M1063" s="21"/>
      <c r="N1063" s="21"/>
      <c r="O1063" s="21"/>
      <c r="P1063" s="21"/>
      <c r="Q1063" s="21"/>
      <c r="R1063" s="21"/>
      <c r="S1063" s="21"/>
      <c r="T1063" s="21"/>
      <c r="U1063" s="132"/>
    </row>
    <row r="1064" spans="1:21">
      <c r="A1064" s="275" t="s">
        <v>46</v>
      </c>
      <c r="B1064" s="223"/>
      <c r="C1064" s="243"/>
      <c r="D1064" s="244"/>
      <c r="E1064" s="253"/>
      <c r="F1064" s="67"/>
      <c r="G1064" s="67"/>
      <c r="H1064" s="67"/>
      <c r="I1064" s="67"/>
      <c r="J1064" s="67"/>
      <c r="K1064" s="67"/>
      <c r="L1064" s="67"/>
      <c r="M1064" s="21"/>
      <c r="N1064" s="21"/>
      <c r="O1064" s="21"/>
      <c r="P1064" s="21"/>
      <c r="Q1064" s="21"/>
      <c r="R1064" s="21"/>
      <c r="S1064" s="21"/>
      <c r="T1064" s="21"/>
      <c r="U1064" s="132"/>
    </row>
    <row r="1065" spans="1:21">
      <c r="A1065" s="258" t="s">
        <v>47</v>
      </c>
      <c r="B1065" s="192"/>
      <c r="C1065" s="208"/>
      <c r="D1065" s="209"/>
      <c r="E1065" s="210"/>
      <c r="F1065" s="103"/>
      <c r="G1065" s="103"/>
      <c r="H1065" s="103"/>
      <c r="I1065" s="103"/>
      <c r="J1065" s="103"/>
      <c r="K1065" s="103"/>
      <c r="L1065" s="103"/>
      <c r="M1065" s="21"/>
      <c r="N1065" s="21"/>
      <c r="O1065" s="21"/>
      <c r="P1065" s="21"/>
      <c r="Q1065" s="21"/>
      <c r="R1065" s="21"/>
      <c r="S1065" s="21"/>
      <c r="T1065" s="21"/>
      <c r="U1065" s="132"/>
    </row>
    <row r="1066" spans="1:21" ht="12.75" customHeight="1">
      <c r="A1066" s="133"/>
      <c r="B1066" s="103"/>
      <c r="C1066" s="103"/>
      <c r="D1066" s="103"/>
      <c r="E1066" s="103"/>
      <c r="F1066" s="103"/>
      <c r="G1066" s="103"/>
      <c r="H1066" s="103"/>
      <c r="I1066" s="103"/>
      <c r="J1066" s="103"/>
      <c r="K1066" s="103"/>
      <c r="L1066" s="103"/>
      <c r="M1066" s="21"/>
      <c r="N1066" s="21"/>
      <c r="O1066" s="21"/>
      <c r="P1066" s="21"/>
      <c r="Q1066" s="21"/>
      <c r="R1066" s="21"/>
      <c r="S1066" s="21"/>
      <c r="T1066" s="21"/>
      <c r="U1066" s="132"/>
    </row>
    <row r="1067" spans="1:21" ht="23.25" customHeight="1">
      <c r="A1067" s="134" t="s">
        <v>186</v>
      </c>
      <c r="B1067" s="104"/>
      <c r="C1067" s="104"/>
      <c r="D1067" s="104"/>
      <c r="E1067" s="104"/>
      <c r="F1067" s="104"/>
      <c r="G1067" s="104"/>
      <c r="H1067" s="104"/>
      <c r="I1067" s="104"/>
      <c r="J1067" s="104"/>
      <c r="K1067" s="104"/>
      <c r="L1067" s="21"/>
      <c r="M1067" s="21"/>
      <c r="N1067" s="21"/>
      <c r="O1067" s="21"/>
      <c r="P1067" s="21"/>
      <c r="Q1067" s="21"/>
      <c r="R1067" s="21"/>
      <c r="S1067" s="21"/>
      <c r="T1067" s="21"/>
      <c r="U1067" s="132"/>
    </row>
    <row r="1068" spans="1:21">
      <c r="A1068" s="258"/>
      <c r="B1068" s="192"/>
      <c r="C1068" s="190" t="s">
        <v>63</v>
      </c>
      <c r="D1068" s="191"/>
      <c r="E1068" s="192"/>
      <c r="F1068" s="216" t="s">
        <v>138</v>
      </c>
      <c r="G1068" s="216"/>
      <c r="H1068" s="216"/>
      <c r="I1068" s="216"/>
      <c r="J1068" s="216"/>
      <c r="K1068" s="216"/>
      <c r="L1068" s="103"/>
      <c r="M1068" s="21"/>
      <c r="N1068" s="21"/>
      <c r="O1068" s="21"/>
      <c r="P1068" s="21"/>
      <c r="Q1068" s="21"/>
      <c r="R1068" s="21"/>
      <c r="S1068" s="21"/>
      <c r="T1068" s="21"/>
      <c r="U1068" s="132"/>
    </row>
    <row r="1069" spans="1:21">
      <c r="A1069" s="262" t="s">
        <v>637</v>
      </c>
      <c r="B1069" s="263"/>
      <c r="C1069" s="243"/>
      <c r="D1069" s="244"/>
      <c r="E1069" s="253"/>
      <c r="F1069" s="243"/>
      <c r="G1069" s="253"/>
      <c r="H1069" s="243"/>
      <c r="I1069" s="253"/>
      <c r="J1069" s="243"/>
      <c r="K1069" s="253"/>
      <c r="L1069" s="67"/>
      <c r="M1069" s="21"/>
      <c r="N1069" s="21"/>
      <c r="O1069" s="21"/>
      <c r="P1069" s="21"/>
      <c r="Q1069" s="21"/>
      <c r="R1069" s="21"/>
      <c r="S1069" s="21"/>
      <c r="T1069" s="21"/>
      <c r="U1069" s="132"/>
    </row>
    <row r="1070" spans="1:21">
      <c r="A1070" s="264" t="s">
        <v>638</v>
      </c>
      <c r="B1070" s="204"/>
      <c r="C1070" s="243"/>
      <c r="D1070" s="244"/>
      <c r="E1070" s="253"/>
      <c r="F1070" s="243"/>
      <c r="G1070" s="253"/>
      <c r="H1070" s="243"/>
      <c r="I1070" s="253"/>
      <c r="J1070" s="243"/>
      <c r="K1070" s="253"/>
      <c r="L1070" s="103"/>
      <c r="M1070" s="21"/>
      <c r="N1070" s="21"/>
      <c r="O1070" s="21"/>
      <c r="P1070" s="21"/>
      <c r="Q1070" s="21"/>
      <c r="R1070" s="21"/>
      <c r="S1070" s="21"/>
      <c r="T1070" s="21"/>
      <c r="U1070" s="132"/>
    </row>
    <row r="1071" spans="1:21">
      <c r="A1071" s="277" t="s">
        <v>48</v>
      </c>
      <c r="B1071" s="278"/>
      <c r="C1071" s="181"/>
      <c r="D1071" s="181"/>
      <c r="E1071" s="105" t="s">
        <v>133</v>
      </c>
      <c r="F1071" s="67"/>
      <c r="G1071" s="67"/>
      <c r="H1071" s="67"/>
      <c r="I1071" s="67"/>
      <c r="J1071" s="67"/>
      <c r="K1071" s="103"/>
      <c r="L1071" s="103"/>
      <c r="M1071" s="21"/>
      <c r="N1071" s="21"/>
      <c r="O1071" s="21"/>
      <c r="P1071" s="21"/>
      <c r="Q1071" s="21"/>
      <c r="R1071" s="21"/>
      <c r="S1071" s="21"/>
      <c r="T1071" s="21"/>
      <c r="U1071" s="132"/>
    </row>
    <row r="1072" spans="1:21">
      <c r="A1072" s="133"/>
      <c r="B1072" s="103"/>
      <c r="C1072" s="103"/>
      <c r="D1072" s="103"/>
      <c r="E1072" s="103"/>
      <c r="F1072" s="67"/>
      <c r="G1072" s="67"/>
      <c r="H1072" s="67"/>
      <c r="I1072" s="67"/>
      <c r="J1072" s="67"/>
      <c r="K1072" s="103"/>
      <c r="L1072" s="103"/>
      <c r="M1072" s="21"/>
      <c r="N1072" s="21"/>
      <c r="O1072" s="21"/>
      <c r="P1072" s="21"/>
      <c r="Q1072" s="21"/>
      <c r="R1072" s="21"/>
      <c r="S1072" s="21"/>
      <c r="T1072" s="21"/>
      <c r="U1072" s="132"/>
    </row>
    <row r="1073" spans="1:21" ht="23.25" customHeight="1">
      <c r="A1073" s="134" t="s">
        <v>187</v>
      </c>
      <c r="B1073" s="104"/>
      <c r="C1073" s="104"/>
      <c r="D1073" s="104"/>
      <c r="E1073" s="104"/>
      <c r="F1073" s="104"/>
      <c r="G1073" s="104"/>
      <c r="H1073" s="104"/>
      <c r="I1073" s="104"/>
      <c r="J1073" s="104"/>
      <c r="K1073" s="104"/>
      <c r="L1073" s="21"/>
      <c r="M1073" s="21"/>
      <c r="N1073" s="21"/>
      <c r="O1073" s="21"/>
      <c r="P1073" s="21"/>
      <c r="Q1073" s="21"/>
      <c r="R1073" s="21"/>
      <c r="S1073" s="21"/>
      <c r="T1073" s="21"/>
      <c r="U1073" s="132"/>
    </row>
    <row r="1074" spans="1:21" ht="34.5" customHeight="1">
      <c r="A1074" s="254" t="s">
        <v>743</v>
      </c>
      <c r="B1074" s="255"/>
      <c r="C1074" s="255"/>
      <c r="D1074" s="255"/>
      <c r="E1074" s="255"/>
      <c r="F1074" s="255"/>
      <c r="G1074" s="255"/>
      <c r="H1074" s="255"/>
      <c r="I1074" s="255"/>
      <c r="J1074" s="255"/>
      <c r="K1074" s="255"/>
      <c r="L1074" s="255"/>
      <c r="M1074" s="255"/>
      <c r="N1074" s="255"/>
      <c r="O1074" s="255"/>
      <c r="P1074" s="255"/>
      <c r="Q1074" s="255"/>
      <c r="R1074" s="255"/>
      <c r="S1074" s="255"/>
      <c r="T1074" s="255"/>
      <c r="U1074" s="132"/>
    </row>
    <row r="1075" spans="1:21" ht="102.45" customHeight="1">
      <c r="A1075" s="254"/>
      <c r="B1075" s="255"/>
      <c r="C1075" s="255"/>
      <c r="D1075" s="255"/>
      <c r="E1075" s="255"/>
      <c r="F1075" s="255"/>
      <c r="G1075" s="255"/>
      <c r="H1075" s="255"/>
      <c r="I1075" s="255"/>
      <c r="J1075" s="255"/>
      <c r="K1075" s="255"/>
      <c r="L1075" s="255"/>
      <c r="M1075" s="255"/>
      <c r="N1075" s="255"/>
      <c r="O1075" s="255"/>
      <c r="P1075" s="255"/>
      <c r="Q1075" s="255"/>
      <c r="R1075" s="255"/>
      <c r="S1075" s="255"/>
      <c r="T1075" s="255"/>
      <c r="U1075" s="132"/>
    </row>
    <row r="1076" spans="1:21">
      <c r="A1076" s="258" t="s">
        <v>179</v>
      </c>
      <c r="B1076" s="191"/>
      <c r="C1076" s="191"/>
      <c r="D1076" s="256"/>
      <c r="E1076" s="257"/>
      <c r="F1076" s="259" t="s">
        <v>180</v>
      </c>
      <c r="G1076" s="260"/>
      <c r="H1076" s="260"/>
      <c r="I1076" s="256"/>
      <c r="J1076" s="257"/>
      <c r="K1076" s="21"/>
      <c r="L1076" s="21"/>
      <c r="M1076" s="261" t="s">
        <v>395</v>
      </c>
      <c r="N1076" s="261"/>
      <c r="O1076" s="261"/>
      <c r="P1076" s="261"/>
      <c r="Q1076" s="261"/>
      <c r="R1076" s="261"/>
      <c r="S1076" s="261"/>
      <c r="T1076" s="261"/>
      <c r="U1076" s="132"/>
    </row>
    <row r="1077" spans="1:21" ht="18.600000000000001" thickBot="1">
      <c r="A1077" s="267" t="s">
        <v>393</v>
      </c>
      <c r="B1077" s="216"/>
      <c r="C1077" s="221" t="s">
        <v>135</v>
      </c>
      <c r="D1077" s="222"/>
      <c r="E1077" s="223"/>
      <c r="F1077" s="274" t="s">
        <v>394</v>
      </c>
      <c r="G1077" s="216"/>
      <c r="H1077" s="216"/>
      <c r="I1077" s="216"/>
      <c r="J1077" s="216"/>
      <c r="K1077" s="216"/>
      <c r="L1077" s="21"/>
      <c r="M1077" s="106" t="s">
        <v>24</v>
      </c>
      <c r="N1077" s="190" t="s">
        <v>359</v>
      </c>
      <c r="O1077" s="191"/>
      <c r="P1077" s="191"/>
      <c r="Q1077" s="106" t="s">
        <v>24</v>
      </c>
      <c r="R1077" s="190" t="s">
        <v>359</v>
      </c>
      <c r="S1077" s="191"/>
      <c r="T1077" s="192"/>
      <c r="U1077" s="132"/>
    </row>
    <row r="1078" spans="1:21" ht="18.75" customHeight="1" thickTop="1">
      <c r="A1078" s="267"/>
      <c r="B1078" s="216"/>
      <c r="C1078" s="26" t="s">
        <v>134</v>
      </c>
      <c r="D1078" s="26" t="s">
        <v>50</v>
      </c>
      <c r="E1078" s="39" t="s">
        <v>51</v>
      </c>
      <c r="F1078" s="107" t="s">
        <v>52</v>
      </c>
      <c r="G1078" s="70" t="s">
        <v>53</v>
      </c>
      <c r="H1078" s="46" t="s">
        <v>54</v>
      </c>
      <c r="I1078" s="46" t="s">
        <v>55</v>
      </c>
      <c r="J1078" s="46" t="s">
        <v>56</v>
      </c>
      <c r="K1078" s="46" t="s">
        <v>57</v>
      </c>
      <c r="L1078" s="21"/>
      <c r="M1078" s="102">
        <v>1</v>
      </c>
      <c r="N1078" s="245" t="s">
        <v>386</v>
      </c>
      <c r="O1078" s="246"/>
      <c r="P1078" s="246"/>
      <c r="Q1078" s="102">
        <v>17</v>
      </c>
      <c r="R1078" s="248" t="s">
        <v>241</v>
      </c>
      <c r="S1078" s="249"/>
      <c r="T1078" s="250"/>
      <c r="U1078" s="132"/>
    </row>
    <row r="1079" spans="1:21" ht="24.75" customHeight="1">
      <c r="A1079" s="265" t="s">
        <v>124</v>
      </c>
      <c r="B1079" s="266"/>
      <c r="C1079" s="158"/>
      <c r="D1079" s="158"/>
      <c r="E1079" s="108">
        <f t="shared" ref="E1079:E1091" si="29">D1079-C1079</f>
        <v>0</v>
      </c>
      <c r="F1079" s="160"/>
      <c r="G1079" s="161"/>
      <c r="H1079" s="159"/>
      <c r="I1079" s="159"/>
      <c r="J1079" s="159"/>
      <c r="K1079" s="159"/>
      <c r="L1079" s="21"/>
      <c r="M1079" s="102">
        <v>2</v>
      </c>
      <c r="N1079" s="245" t="s">
        <v>360</v>
      </c>
      <c r="O1079" s="246"/>
      <c r="P1079" s="246"/>
      <c r="Q1079" s="109">
        <v>18</v>
      </c>
      <c r="R1079" s="248" t="s">
        <v>385</v>
      </c>
      <c r="S1079" s="249"/>
      <c r="T1079" s="250"/>
      <c r="U1079" s="132"/>
    </row>
    <row r="1080" spans="1:21" ht="24.75" customHeight="1">
      <c r="A1080" s="265" t="s">
        <v>125</v>
      </c>
      <c r="B1080" s="266"/>
      <c r="C1080" s="158"/>
      <c r="D1080" s="158"/>
      <c r="E1080" s="108">
        <f t="shared" si="29"/>
        <v>0</v>
      </c>
      <c r="F1080" s="160"/>
      <c r="G1080" s="161"/>
      <c r="H1080" s="159"/>
      <c r="I1080" s="159"/>
      <c r="J1080" s="159"/>
      <c r="K1080" s="159"/>
      <c r="L1080" s="21"/>
      <c r="M1080" s="102">
        <v>3</v>
      </c>
      <c r="N1080" s="245" t="s">
        <v>387</v>
      </c>
      <c r="O1080" s="246"/>
      <c r="P1080" s="246"/>
      <c r="Q1080" s="102">
        <v>19</v>
      </c>
      <c r="R1080" s="248" t="s">
        <v>384</v>
      </c>
      <c r="S1080" s="249"/>
      <c r="T1080" s="250"/>
      <c r="U1080" s="132"/>
    </row>
    <row r="1081" spans="1:21" ht="27" customHeight="1">
      <c r="A1081" s="265" t="s">
        <v>126</v>
      </c>
      <c r="B1081" s="266"/>
      <c r="C1081" s="158"/>
      <c r="D1081" s="158"/>
      <c r="E1081" s="108">
        <f t="shared" si="29"/>
        <v>0</v>
      </c>
      <c r="F1081" s="160"/>
      <c r="G1081" s="161"/>
      <c r="H1081" s="159"/>
      <c r="I1081" s="159"/>
      <c r="J1081" s="159"/>
      <c r="K1081" s="159"/>
      <c r="L1081" s="21"/>
      <c r="M1081" s="102">
        <v>4</v>
      </c>
      <c r="N1081" s="245" t="s">
        <v>362</v>
      </c>
      <c r="O1081" s="246"/>
      <c r="P1081" s="246"/>
      <c r="Q1081" s="102">
        <v>20</v>
      </c>
      <c r="R1081" s="248" t="s">
        <v>383</v>
      </c>
      <c r="S1081" s="249"/>
      <c r="T1081" s="250"/>
      <c r="U1081" s="132"/>
    </row>
    <row r="1082" spans="1:21" ht="24.75" customHeight="1">
      <c r="A1082" s="265" t="s">
        <v>127</v>
      </c>
      <c r="B1082" s="266"/>
      <c r="C1082" s="158"/>
      <c r="D1082" s="158"/>
      <c r="E1082" s="108">
        <f t="shared" si="29"/>
        <v>0</v>
      </c>
      <c r="F1082" s="160"/>
      <c r="G1082" s="161"/>
      <c r="H1082" s="159"/>
      <c r="I1082" s="159"/>
      <c r="J1082" s="159"/>
      <c r="K1082" s="159"/>
      <c r="L1082" s="21"/>
      <c r="M1082" s="102">
        <v>5</v>
      </c>
      <c r="N1082" s="245" t="s">
        <v>363</v>
      </c>
      <c r="O1082" s="246"/>
      <c r="P1082" s="246"/>
      <c r="Q1082" s="109">
        <v>21</v>
      </c>
      <c r="R1082" s="248" t="s">
        <v>380</v>
      </c>
      <c r="S1082" s="249"/>
      <c r="T1082" s="250"/>
      <c r="U1082" s="132"/>
    </row>
    <row r="1083" spans="1:21" ht="24.75" customHeight="1">
      <c r="A1083" s="270" t="s">
        <v>658</v>
      </c>
      <c r="B1083" s="271"/>
      <c r="C1083" s="158"/>
      <c r="D1083" s="158"/>
      <c r="E1083" s="108">
        <f t="shared" si="29"/>
        <v>0</v>
      </c>
      <c r="F1083" s="160"/>
      <c r="G1083" s="161"/>
      <c r="H1083" s="159"/>
      <c r="I1083" s="159"/>
      <c r="J1083" s="159"/>
      <c r="K1083" s="159"/>
      <c r="L1083" s="21"/>
      <c r="M1083" s="102">
        <v>6</v>
      </c>
      <c r="N1083" s="245" t="s">
        <v>364</v>
      </c>
      <c r="O1083" s="246"/>
      <c r="P1083" s="246"/>
      <c r="Q1083" s="102">
        <v>22</v>
      </c>
      <c r="R1083" s="248" t="s">
        <v>379</v>
      </c>
      <c r="S1083" s="249"/>
      <c r="T1083" s="250"/>
      <c r="U1083" s="132"/>
    </row>
    <row r="1084" spans="1:21" ht="24.75" customHeight="1">
      <c r="A1084" s="270" t="s">
        <v>659</v>
      </c>
      <c r="B1084" s="271"/>
      <c r="C1084" s="158"/>
      <c r="D1084" s="158"/>
      <c r="E1084" s="108">
        <f t="shared" si="29"/>
        <v>0</v>
      </c>
      <c r="F1084" s="160"/>
      <c r="G1084" s="161"/>
      <c r="H1084" s="159"/>
      <c r="I1084" s="159"/>
      <c r="J1084" s="159"/>
      <c r="K1084" s="159"/>
      <c r="L1084" s="21"/>
      <c r="M1084" s="102">
        <v>7</v>
      </c>
      <c r="N1084" s="245" t="s">
        <v>365</v>
      </c>
      <c r="O1084" s="246"/>
      <c r="P1084" s="246"/>
      <c r="Q1084" s="102">
        <v>23</v>
      </c>
      <c r="R1084" s="248" t="s">
        <v>378</v>
      </c>
      <c r="S1084" s="249"/>
      <c r="T1084" s="250"/>
      <c r="U1084" s="132"/>
    </row>
    <row r="1085" spans="1:21" ht="29.4" customHeight="1">
      <c r="A1085" s="272" t="s">
        <v>128</v>
      </c>
      <c r="B1085" s="273"/>
      <c r="C1085" s="158"/>
      <c r="D1085" s="158"/>
      <c r="E1085" s="108">
        <f t="shared" si="29"/>
        <v>0</v>
      </c>
      <c r="F1085" s="160"/>
      <c r="G1085" s="161"/>
      <c r="H1085" s="159"/>
      <c r="I1085" s="159"/>
      <c r="J1085" s="159"/>
      <c r="K1085" s="159"/>
      <c r="L1085" s="21"/>
      <c r="M1085" s="102">
        <v>8</v>
      </c>
      <c r="N1085" s="245" t="s">
        <v>366</v>
      </c>
      <c r="O1085" s="246"/>
      <c r="P1085" s="246"/>
      <c r="Q1085" s="109">
        <v>24</v>
      </c>
      <c r="R1085" s="248" t="s">
        <v>377</v>
      </c>
      <c r="S1085" s="249"/>
      <c r="T1085" s="250"/>
      <c r="U1085" s="132"/>
    </row>
    <row r="1086" spans="1:21" ht="32.4" customHeight="1">
      <c r="A1086" s="268" t="s">
        <v>734</v>
      </c>
      <c r="B1086" s="269"/>
      <c r="C1086" s="158"/>
      <c r="D1086" s="158"/>
      <c r="E1086" s="108">
        <f t="shared" si="29"/>
        <v>0</v>
      </c>
      <c r="F1086" s="160"/>
      <c r="G1086" s="161"/>
      <c r="H1086" s="159"/>
      <c r="I1086" s="159"/>
      <c r="J1086" s="159"/>
      <c r="K1086" s="159"/>
      <c r="L1086" s="21"/>
      <c r="M1086" s="102">
        <v>9</v>
      </c>
      <c r="N1086" s="245" t="s">
        <v>367</v>
      </c>
      <c r="O1086" s="246"/>
      <c r="P1086" s="246"/>
      <c r="Q1086" s="102">
        <v>25</v>
      </c>
      <c r="R1086" s="248" t="s">
        <v>376</v>
      </c>
      <c r="S1086" s="249"/>
      <c r="T1086" s="250"/>
      <c r="U1086" s="132"/>
    </row>
    <row r="1087" spans="1:21" ht="24.75" customHeight="1">
      <c r="A1087" s="265" t="s">
        <v>129</v>
      </c>
      <c r="B1087" s="266"/>
      <c r="C1087" s="158"/>
      <c r="D1087" s="158"/>
      <c r="E1087" s="108">
        <f t="shared" si="29"/>
        <v>0</v>
      </c>
      <c r="F1087" s="160"/>
      <c r="G1087" s="161"/>
      <c r="H1087" s="159"/>
      <c r="I1087" s="159"/>
      <c r="J1087" s="159"/>
      <c r="K1087" s="159"/>
      <c r="L1087" s="21"/>
      <c r="M1087" s="102">
        <v>10</v>
      </c>
      <c r="N1087" s="245" t="s">
        <v>368</v>
      </c>
      <c r="O1087" s="246"/>
      <c r="P1087" s="246"/>
      <c r="Q1087" s="102">
        <v>26</v>
      </c>
      <c r="R1087" s="248" t="s">
        <v>375</v>
      </c>
      <c r="S1087" s="249"/>
      <c r="T1087" s="250"/>
      <c r="U1087" s="132"/>
    </row>
    <row r="1088" spans="1:21" ht="24.75" customHeight="1">
      <c r="A1088" s="270" t="s">
        <v>660</v>
      </c>
      <c r="B1088" s="271"/>
      <c r="C1088" s="158"/>
      <c r="D1088" s="158"/>
      <c r="E1088" s="108">
        <f t="shared" si="29"/>
        <v>0</v>
      </c>
      <c r="F1088" s="160"/>
      <c r="G1088" s="161"/>
      <c r="H1088" s="159"/>
      <c r="I1088" s="159"/>
      <c r="J1088" s="159"/>
      <c r="K1088" s="159"/>
      <c r="L1088" s="21"/>
      <c r="M1088" s="102">
        <v>11</v>
      </c>
      <c r="N1088" s="245" t="s">
        <v>245</v>
      </c>
      <c r="O1088" s="246"/>
      <c r="P1088" s="246"/>
      <c r="Q1088" s="109">
        <v>27</v>
      </c>
      <c r="R1088" s="248" t="s">
        <v>374</v>
      </c>
      <c r="S1088" s="249"/>
      <c r="T1088" s="250"/>
      <c r="U1088" s="132"/>
    </row>
    <row r="1089" spans="1:21" ht="24.75" customHeight="1">
      <c r="A1089" s="265" t="s">
        <v>130</v>
      </c>
      <c r="B1089" s="266"/>
      <c r="C1089" s="158"/>
      <c r="D1089" s="158"/>
      <c r="E1089" s="108">
        <f t="shared" si="29"/>
        <v>0</v>
      </c>
      <c r="F1089" s="160"/>
      <c r="G1089" s="161"/>
      <c r="H1089" s="159"/>
      <c r="I1089" s="159"/>
      <c r="J1089" s="159"/>
      <c r="K1089" s="159"/>
      <c r="L1089" s="21"/>
      <c r="M1089" s="102">
        <v>12</v>
      </c>
      <c r="N1089" s="245" t="s">
        <v>369</v>
      </c>
      <c r="O1089" s="246"/>
      <c r="P1089" s="246"/>
      <c r="Q1089" s="102">
        <v>28</v>
      </c>
      <c r="R1089" s="248" t="s">
        <v>373</v>
      </c>
      <c r="S1089" s="249"/>
      <c r="T1089" s="250"/>
      <c r="U1089" s="132"/>
    </row>
    <row r="1090" spans="1:21" ht="24.75" customHeight="1">
      <c r="A1090" s="265" t="s">
        <v>131</v>
      </c>
      <c r="B1090" s="266"/>
      <c r="C1090" s="158"/>
      <c r="D1090" s="158"/>
      <c r="E1090" s="108">
        <f t="shared" si="29"/>
        <v>0</v>
      </c>
      <c r="F1090" s="160"/>
      <c r="G1090" s="161"/>
      <c r="H1090" s="159"/>
      <c r="I1090" s="159"/>
      <c r="J1090" s="159"/>
      <c r="K1090" s="159"/>
      <c r="L1090" s="21"/>
      <c r="M1090" s="102">
        <v>13</v>
      </c>
      <c r="N1090" s="245" t="s">
        <v>388</v>
      </c>
      <c r="O1090" s="246"/>
      <c r="P1090" s="246"/>
      <c r="Q1090" s="102">
        <v>29</v>
      </c>
      <c r="R1090" s="248" t="s">
        <v>372</v>
      </c>
      <c r="S1090" s="249"/>
      <c r="T1090" s="250"/>
      <c r="U1090" s="132"/>
    </row>
    <row r="1091" spans="1:21" ht="24.75" customHeight="1">
      <c r="A1091" s="265" t="s">
        <v>132</v>
      </c>
      <c r="B1091" s="266"/>
      <c r="C1091" s="158"/>
      <c r="D1091" s="158"/>
      <c r="E1091" s="108">
        <f t="shared" si="29"/>
        <v>0</v>
      </c>
      <c r="F1091" s="160"/>
      <c r="G1091" s="161"/>
      <c r="H1091" s="159"/>
      <c r="I1091" s="159"/>
      <c r="J1091" s="159"/>
      <c r="K1091" s="159"/>
      <c r="L1091" s="21"/>
      <c r="M1091" s="102">
        <v>14</v>
      </c>
      <c r="N1091" s="245" t="s">
        <v>389</v>
      </c>
      <c r="O1091" s="246"/>
      <c r="P1091" s="246"/>
      <c r="Q1091" s="109">
        <v>30</v>
      </c>
      <c r="R1091" s="248" t="s">
        <v>371</v>
      </c>
      <c r="S1091" s="249"/>
      <c r="T1091" s="250"/>
      <c r="U1091" s="132"/>
    </row>
    <row r="1092" spans="1:21" ht="24.75" customHeight="1">
      <c r="A1092" s="251" t="s">
        <v>731</v>
      </c>
      <c r="B1092" s="252"/>
      <c r="C1092" s="154" t="str">
        <f>IF(COUNTBLANK(C1079:C1091),"空欄あり",COUNT(C1079:C1091)-COUNTIF(C1079:C1091,0))</f>
        <v>空欄あり</v>
      </c>
      <c r="D1092" s="154" t="str">
        <f>IF(COUNTBLANK(D1079:D1091),"空欄あり",COUNT(D1079:D1091)-COUNTIF(D1079:D1091,0))</f>
        <v>空欄あり</v>
      </c>
      <c r="E1092" s="157"/>
      <c r="F1092" s="21"/>
      <c r="G1092" s="21"/>
      <c r="H1092" s="21"/>
      <c r="I1092" s="21"/>
      <c r="J1092" s="21"/>
      <c r="K1092" s="21"/>
      <c r="L1092" s="21"/>
      <c r="M1092" s="102">
        <v>15</v>
      </c>
      <c r="N1092" s="245" t="s">
        <v>390</v>
      </c>
      <c r="O1092" s="246"/>
      <c r="P1092" s="247"/>
      <c r="Q1092" s="102">
        <v>31</v>
      </c>
      <c r="R1092" s="248" t="s">
        <v>370</v>
      </c>
      <c r="S1092" s="249"/>
      <c r="T1092" s="250"/>
      <c r="U1092" s="132"/>
    </row>
    <row r="1093" spans="1:21" ht="24.75" customHeight="1">
      <c r="A1093" s="251" t="s">
        <v>732</v>
      </c>
      <c r="B1093" s="252"/>
      <c r="C1093" s="154" t="str">
        <f>IF(C1092="空欄あり","-",IF(D1076="","-",IF(I1076="","-",IF(G1093=0,"-",IF(C1092=10,SUM(C1079:C1091)*1.3,IF(C1092=11,SUM(C1079:C1091)*1.182,IF(C1092=12,SUM(C1079:C1091)*1.084,IF(C1092=13,SUM(C1079:C1091)*1,"-"))))))))</f>
        <v>-</v>
      </c>
      <c r="D1093" s="154" t="str">
        <f>IF(D1092="空欄あり","-",IF(D1076="","-",IF(I1076="","-",IF(G1093=0,"-",IF(D1092=10,SUM(D1079:D1091)*1.3,IF(D1092=11,SUM(D1079:D1091)*1.182,IF(D1092=12,SUM(D1079:D1091)*1.084,IF(D1092=13,SUM(D1079:D1091)*1,"-"))))))))</f>
        <v>-</v>
      </c>
      <c r="E1093" s="156" t="str">
        <f>IF(C1093="-","-",IF(D1093="-","-",D1093-C1093))</f>
        <v>-</v>
      </c>
      <c r="F1093" s="21"/>
      <c r="G1093" s="155">
        <f>IF(A1086=選択肢!$A$13,1,IF(A1086=選択肢!$A$14,1,0))</f>
        <v>0</v>
      </c>
      <c r="H1093" s="21"/>
      <c r="I1093" s="21"/>
      <c r="J1093" s="21"/>
      <c r="K1093" s="21"/>
      <c r="L1093" s="21"/>
      <c r="M1093" s="102">
        <v>16</v>
      </c>
      <c r="N1093" s="245" t="s">
        <v>391</v>
      </c>
      <c r="O1093" s="246"/>
      <c r="P1093" s="247"/>
      <c r="Q1093" s="21"/>
      <c r="R1093" s="21"/>
      <c r="S1093" s="21"/>
      <c r="T1093" s="21"/>
      <c r="U1093" s="132"/>
    </row>
    <row r="1094" spans="1:21" ht="18.600000000000001" thickBot="1">
      <c r="A1094" s="143"/>
      <c r="B1094" s="142"/>
      <c r="C1094" s="142"/>
      <c r="D1094" s="142"/>
      <c r="E1094" s="142"/>
      <c r="F1094" s="135"/>
      <c r="G1094" s="135"/>
      <c r="H1094" s="135"/>
      <c r="I1094" s="135"/>
      <c r="J1094" s="135"/>
      <c r="K1094" s="135"/>
      <c r="L1094" s="135"/>
      <c r="M1094" s="135"/>
      <c r="N1094" s="135"/>
      <c r="O1094" s="135"/>
      <c r="P1094" s="135"/>
      <c r="Q1094" s="135"/>
      <c r="R1094" s="135"/>
      <c r="S1094" s="135"/>
      <c r="T1094" s="135"/>
      <c r="U1094" s="136"/>
    </row>
    <row r="1095" spans="1:21" ht="18.600000000000001" thickBot="1"/>
    <row r="1096" spans="1:21">
      <c r="A1096" s="137">
        <v>29</v>
      </c>
      <c r="B1096" s="129"/>
      <c r="C1096" s="129"/>
      <c r="D1096" s="129"/>
      <c r="E1096" s="129"/>
      <c r="F1096" s="129"/>
      <c r="G1096" s="129"/>
      <c r="H1096" s="129"/>
      <c r="I1096" s="129"/>
      <c r="J1096" s="129"/>
      <c r="K1096" s="129"/>
      <c r="L1096" s="129"/>
      <c r="M1096" s="129"/>
      <c r="N1096" s="129"/>
      <c r="O1096" s="129"/>
      <c r="P1096" s="129"/>
      <c r="Q1096" s="129"/>
      <c r="R1096" s="129"/>
      <c r="S1096" s="129"/>
      <c r="T1096" s="129"/>
      <c r="U1096" s="130"/>
    </row>
    <row r="1097" spans="1:21" ht="23.25" customHeight="1">
      <c r="A1097" s="131"/>
      <c r="B1097" s="21"/>
      <c r="C1097" s="21"/>
      <c r="D1097" s="21"/>
      <c r="E1097" s="21"/>
      <c r="F1097" s="276" t="s">
        <v>139</v>
      </c>
      <c r="G1097" s="276"/>
      <c r="H1097" s="181"/>
      <c r="I1097" s="181"/>
      <c r="J1097" s="181"/>
      <c r="K1097" s="181"/>
      <c r="L1097" s="21"/>
      <c r="M1097" s="21"/>
      <c r="N1097" s="21"/>
      <c r="O1097" s="21"/>
      <c r="P1097" s="21"/>
      <c r="Q1097" s="21"/>
      <c r="R1097" s="21"/>
      <c r="S1097" s="21"/>
      <c r="T1097" s="21"/>
      <c r="U1097" s="132"/>
    </row>
    <row r="1098" spans="1:21">
      <c r="A1098" s="131" t="s">
        <v>636</v>
      </c>
      <c r="B1098" s="21"/>
      <c r="C1098" s="21"/>
      <c r="D1098" s="21"/>
      <c r="E1098" s="21"/>
      <c r="F1098" s="21"/>
      <c r="G1098" s="21"/>
      <c r="H1098" s="21"/>
      <c r="I1098" s="21"/>
      <c r="J1098" s="21"/>
      <c r="K1098" s="21"/>
      <c r="L1098" s="21"/>
      <c r="M1098" s="21"/>
      <c r="N1098" s="21"/>
      <c r="O1098" s="21"/>
      <c r="P1098" s="21"/>
      <c r="Q1098" s="21"/>
      <c r="R1098" s="21"/>
      <c r="S1098" s="21"/>
      <c r="T1098" s="21"/>
      <c r="U1098" s="132"/>
    </row>
    <row r="1099" spans="1:21">
      <c r="A1099" s="258" t="s">
        <v>123</v>
      </c>
      <c r="B1099" s="192"/>
      <c r="C1099" s="208"/>
      <c r="D1099" s="209"/>
      <c r="E1099" s="210"/>
      <c r="F1099" s="103"/>
      <c r="G1099" s="103"/>
      <c r="H1099" s="103"/>
      <c r="I1099" s="103"/>
      <c r="J1099" s="21"/>
      <c r="K1099" s="21"/>
      <c r="L1099" s="21"/>
      <c r="M1099" s="21"/>
      <c r="N1099" s="21"/>
      <c r="O1099" s="21"/>
      <c r="P1099" s="21"/>
      <c r="Q1099" s="21"/>
      <c r="R1099" s="21"/>
      <c r="S1099" s="21"/>
      <c r="T1099" s="21"/>
      <c r="U1099" s="132"/>
    </row>
    <row r="1100" spans="1:21">
      <c r="A1100" s="258" t="s">
        <v>43</v>
      </c>
      <c r="B1100" s="192"/>
      <c r="C1100" s="208"/>
      <c r="D1100" s="209"/>
      <c r="E1100" s="210"/>
      <c r="F1100" s="103"/>
      <c r="G1100" s="103"/>
      <c r="H1100" s="103"/>
      <c r="I1100" s="103"/>
      <c r="J1100" s="21"/>
      <c r="K1100" s="21"/>
      <c r="L1100" s="21"/>
      <c r="M1100" s="21"/>
      <c r="N1100" s="21"/>
      <c r="O1100" s="21"/>
      <c r="P1100" s="21"/>
      <c r="Q1100" s="21"/>
      <c r="R1100" s="21"/>
      <c r="S1100" s="21"/>
      <c r="T1100" s="21"/>
      <c r="U1100" s="132"/>
    </row>
    <row r="1101" spans="1:21">
      <c r="A1101" s="258" t="s">
        <v>44</v>
      </c>
      <c r="B1101" s="192"/>
      <c r="C1101" s="208"/>
      <c r="D1101" s="209"/>
      <c r="E1101" s="210"/>
      <c r="F1101" s="67"/>
      <c r="G1101" s="67"/>
      <c r="H1101" s="67"/>
      <c r="I1101" s="67"/>
      <c r="J1101" s="67"/>
      <c r="K1101" s="67"/>
      <c r="L1101" s="67"/>
      <c r="M1101" s="21"/>
      <c r="N1101" s="21"/>
      <c r="O1101" s="21"/>
      <c r="P1101" s="21"/>
      <c r="Q1101" s="21"/>
      <c r="R1101" s="21"/>
      <c r="S1101" s="21"/>
      <c r="T1101" s="21"/>
      <c r="U1101" s="132"/>
    </row>
    <row r="1102" spans="1:21">
      <c r="A1102" s="258" t="s">
        <v>45</v>
      </c>
      <c r="B1102" s="192"/>
      <c r="C1102" s="243"/>
      <c r="D1102" s="244"/>
      <c r="E1102" s="244"/>
      <c r="F1102" s="243"/>
      <c r="G1102" s="244"/>
      <c r="H1102" s="244"/>
      <c r="I1102" s="211"/>
      <c r="J1102" s="211"/>
      <c r="K1102" s="211"/>
      <c r="L1102" s="67"/>
      <c r="M1102" s="21"/>
      <c r="N1102" s="21"/>
      <c r="O1102" s="21"/>
      <c r="P1102" s="21"/>
      <c r="Q1102" s="21"/>
      <c r="R1102" s="21"/>
      <c r="S1102" s="21"/>
      <c r="T1102" s="21"/>
      <c r="U1102" s="132"/>
    </row>
    <row r="1103" spans="1:21">
      <c r="A1103" s="275" t="s">
        <v>46</v>
      </c>
      <c r="B1103" s="223"/>
      <c r="C1103" s="243"/>
      <c r="D1103" s="244"/>
      <c r="E1103" s="253"/>
      <c r="F1103" s="67"/>
      <c r="G1103" s="67"/>
      <c r="H1103" s="67"/>
      <c r="I1103" s="67"/>
      <c r="J1103" s="67"/>
      <c r="K1103" s="67"/>
      <c r="L1103" s="67"/>
      <c r="M1103" s="21"/>
      <c r="N1103" s="21"/>
      <c r="O1103" s="21"/>
      <c r="P1103" s="21"/>
      <c r="Q1103" s="21"/>
      <c r="R1103" s="21"/>
      <c r="S1103" s="21"/>
      <c r="T1103" s="21"/>
      <c r="U1103" s="132"/>
    </row>
    <row r="1104" spans="1:21">
      <c r="A1104" s="258" t="s">
        <v>47</v>
      </c>
      <c r="B1104" s="192"/>
      <c r="C1104" s="208"/>
      <c r="D1104" s="209"/>
      <c r="E1104" s="210"/>
      <c r="F1104" s="103"/>
      <c r="G1104" s="103"/>
      <c r="H1104" s="103"/>
      <c r="I1104" s="103"/>
      <c r="J1104" s="103"/>
      <c r="K1104" s="103"/>
      <c r="L1104" s="103"/>
      <c r="M1104" s="21"/>
      <c r="N1104" s="21"/>
      <c r="O1104" s="21"/>
      <c r="P1104" s="21"/>
      <c r="Q1104" s="21"/>
      <c r="R1104" s="21"/>
      <c r="S1104" s="21"/>
      <c r="T1104" s="21"/>
      <c r="U1104" s="132"/>
    </row>
    <row r="1105" spans="1:21" ht="12.75" customHeight="1">
      <c r="A1105" s="133"/>
      <c r="B1105" s="103"/>
      <c r="C1105" s="103"/>
      <c r="D1105" s="103"/>
      <c r="E1105" s="103"/>
      <c r="F1105" s="103"/>
      <c r="G1105" s="103"/>
      <c r="H1105" s="103"/>
      <c r="I1105" s="103"/>
      <c r="J1105" s="103"/>
      <c r="K1105" s="103"/>
      <c r="L1105" s="103"/>
      <c r="M1105" s="21"/>
      <c r="N1105" s="21"/>
      <c r="O1105" s="21"/>
      <c r="P1105" s="21"/>
      <c r="Q1105" s="21"/>
      <c r="R1105" s="21"/>
      <c r="S1105" s="21"/>
      <c r="T1105" s="21"/>
      <c r="U1105" s="132"/>
    </row>
    <row r="1106" spans="1:21" ht="23.25" customHeight="1">
      <c r="A1106" s="134" t="s">
        <v>186</v>
      </c>
      <c r="B1106" s="104"/>
      <c r="C1106" s="104"/>
      <c r="D1106" s="104"/>
      <c r="E1106" s="104"/>
      <c r="F1106" s="104"/>
      <c r="G1106" s="104"/>
      <c r="H1106" s="104"/>
      <c r="I1106" s="104"/>
      <c r="J1106" s="104"/>
      <c r="K1106" s="104"/>
      <c r="L1106" s="21"/>
      <c r="M1106" s="21"/>
      <c r="N1106" s="21"/>
      <c r="O1106" s="21"/>
      <c r="P1106" s="21"/>
      <c r="Q1106" s="21"/>
      <c r="R1106" s="21"/>
      <c r="S1106" s="21"/>
      <c r="T1106" s="21"/>
      <c r="U1106" s="132"/>
    </row>
    <row r="1107" spans="1:21">
      <c r="A1107" s="258"/>
      <c r="B1107" s="192"/>
      <c r="C1107" s="190" t="s">
        <v>63</v>
      </c>
      <c r="D1107" s="191"/>
      <c r="E1107" s="192"/>
      <c r="F1107" s="216" t="s">
        <v>138</v>
      </c>
      <c r="G1107" s="216"/>
      <c r="H1107" s="216"/>
      <c r="I1107" s="216"/>
      <c r="J1107" s="216"/>
      <c r="K1107" s="216"/>
      <c r="L1107" s="103"/>
      <c r="M1107" s="21"/>
      <c r="N1107" s="21"/>
      <c r="O1107" s="21"/>
      <c r="P1107" s="21"/>
      <c r="Q1107" s="21"/>
      <c r="R1107" s="21"/>
      <c r="S1107" s="21"/>
      <c r="T1107" s="21"/>
      <c r="U1107" s="132"/>
    </row>
    <row r="1108" spans="1:21">
      <c r="A1108" s="262" t="s">
        <v>637</v>
      </c>
      <c r="B1108" s="263"/>
      <c r="C1108" s="243"/>
      <c r="D1108" s="244"/>
      <c r="E1108" s="253"/>
      <c r="F1108" s="243"/>
      <c r="G1108" s="253"/>
      <c r="H1108" s="243"/>
      <c r="I1108" s="253"/>
      <c r="J1108" s="243"/>
      <c r="K1108" s="253"/>
      <c r="L1108" s="67"/>
      <c r="M1108" s="21"/>
      <c r="N1108" s="21"/>
      <c r="O1108" s="21"/>
      <c r="P1108" s="21"/>
      <c r="Q1108" s="21"/>
      <c r="R1108" s="21"/>
      <c r="S1108" s="21"/>
      <c r="T1108" s="21"/>
      <c r="U1108" s="132"/>
    </row>
    <row r="1109" spans="1:21">
      <c r="A1109" s="264" t="s">
        <v>638</v>
      </c>
      <c r="B1109" s="204"/>
      <c r="C1109" s="243"/>
      <c r="D1109" s="244"/>
      <c r="E1109" s="253"/>
      <c r="F1109" s="243"/>
      <c r="G1109" s="253"/>
      <c r="H1109" s="243"/>
      <c r="I1109" s="253"/>
      <c r="J1109" s="243"/>
      <c r="K1109" s="253"/>
      <c r="L1109" s="103"/>
      <c r="M1109" s="21"/>
      <c r="N1109" s="21"/>
      <c r="O1109" s="21"/>
      <c r="P1109" s="21"/>
      <c r="Q1109" s="21"/>
      <c r="R1109" s="21"/>
      <c r="S1109" s="21"/>
      <c r="T1109" s="21"/>
      <c r="U1109" s="132"/>
    </row>
    <row r="1110" spans="1:21">
      <c r="A1110" s="277" t="s">
        <v>48</v>
      </c>
      <c r="B1110" s="278"/>
      <c r="C1110" s="181"/>
      <c r="D1110" s="181"/>
      <c r="E1110" s="105" t="s">
        <v>133</v>
      </c>
      <c r="F1110" s="67"/>
      <c r="G1110" s="67"/>
      <c r="H1110" s="67"/>
      <c r="I1110" s="67"/>
      <c r="J1110" s="67"/>
      <c r="K1110" s="103"/>
      <c r="L1110" s="103"/>
      <c r="M1110" s="21"/>
      <c r="N1110" s="21"/>
      <c r="O1110" s="21"/>
      <c r="P1110" s="21"/>
      <c r="Q1110" s="21"/>
      <c r="R1110" s="21"/>
      <c r="S1110" s="21"/>
      <c r="T1110" s="21"/>
      <c r="U1110" s="132"/>
    </row>
    <row r="1111" spans="1:21">
      <c r="A1111" s="133"/>
      <c r="B1111" s="103"/>
      <c r="C1111" s="103"/>
      <c r="D1111" s="103"/>
      <c r="E1111" s="103"/>
      <c r="F1111" s="67"/>
      <c r="G1111" s="67"/>
      <c r="H1111" s="67"/>
      <c r="I1111" s="67"/>
      <c r="J1111" s="67"/>
      <c r="K1111" s="103"/>
      <c r="L1111" s="103"/>
      <c r="M1111" s="21"/>
      <c r="N1111" s="21"/>
      <c r="O1111" s="21"/>
      <c r="P1111" s="21"/>
      <c r="Q1111" s="21"/>
      <c r="R1111" s="21"/>
      <c r="S1111" s="21"/>
      <c r="T1111" s="21"/>
      <c r="U1111" s="132"/>
    </row>
    <row r="1112" spans="1:21" ht="23.25" customHeight="1">
      <c r="A1112" s="134" t="s">
        <v>187</v>
      </c>
      <c r="B1112" s="104"/>
      <c r="C1112" s="104"/>
      <c r="D1112" s="104"/>
      <c r="E1112" s="104"/>
      <c r="F1112" s="104"/>
      <c r="G1112" s="104"/>
      <c r="H1112" s="104"/>
      <c r="I1112" s="104"/>
      <c r="J1112" s="104"/>
      <c r="K1112" s="104"/>
      <c r="L1112" s="21"/>
      <c r="M1112" s="21"/>
      <c r="N1112" s="21"/>
      <c r="O1112" s="21"/>
      <c r="P1112" s="21"/>
      <c r="Q1112" s="21"/>
      <c r="R1112" s="21"/>
      <c r="S1112" s="21"/>
      <c r="T1112" s="21"/>
      <c r="U1112" s="132"/>
    </row>
    <row r="1113" spans="1:21" ht="34.5" customHeight="1">
      <c r="A1113" s="254" t="s">
        <v>743</v>
      </c>
      <c r="B1113" s="255"/>
      <c r="C1113" s="255"/>
      <c r="D1113" s="255"/>
      <c r="E1113" s="255"/>
      <c r="F1113" s="255"/>
      <c r="G1113" s="255"/>
      <c r="H1113" s="255"/>
      <c r="I1113" s="255"/>
      <c r="J1113" s="255"/>
      <c r="K1113" s="255"/>
      <c r="L1113" s="255"/>
      <c r="M1113" s="255"/>
      <c r="N1113" s="255"/>
      <c r="O1113" s="255"/>
      <c r="P1113" s="255"/>
      <c r="Q1113" s="255"/>
      <c r="R1113" s="255"/>
      <c r="S1113" s="255"/>
      <c r="T1113" s="255"/>
      <c r="U1113" s="132"/>
    </row>
    <row r="1114" spans="1:21" ht="102.45" customHeight="1">
      <c r="A1114" s="254"/>
      <c r="B1114" s="255"/>
      <c r="C1114" s="255"/>
      <c r="D1114" s="255"/>
      <c r="E1114" s="255"/>
      <c r="F1114" s="255"/>
      <c r="G1114" s="255"/>
      <c r="H1114" s="255"/>
      <c r="I1114" s="255"/>
      <c r="J1114" s="255"/>
      <c r="K1114" s="255"/>
      <c r="L1114" s="255"/>
      <c r="M1114" s="255"/>
      <c r="N1114" s="255"/>
      <c r="O1114" s="255"/>
      <c r="P1114" s="255"/>
      <c r="Q1114" s="255"/>
      <c r="R1114" s="255"/>
      <c r="S1114" s="255"/>
      <c r="T1114" s="255"/>
      <c r="U1114" s="132"/>
    </row>
    <row r="1115" spans="1:21">
      <c r="A1115" s="258" t="s">
        <v>179</v>
      </c>
      <c r="B1115" s="191"/>
      <c r="C1115" s="191"/>
      <c r="D1115" s="256"/>
      <c r="E1115" s="257"/>
      <c r="F1115" s="259" t="s">
        <v>180</v>
      </c>
      <c r="G1115" s="260"/>
      <c r="H1115" s="260"/>
      <c r="I1115" s="256"/>
      <c r="J1115" s="257"/>
      <c r="K1115" s="21"/>
      <c r="L1115" s="21"/>
      <c r="M1115" s="261" t="s">
        <v>395</v>
      </c>
      <c r="N1115" s="261"/>
      <c r="O1115" s="261"/>
      <c r="P1115" s="261"/>
      <c r="Q1115" s="261"/>
      <c r="R1115" s="261"/>
      <c r="S1115" s="261"/>
      <c r="T1115" s="261"/>
      <c r="U1115" s="132"/>
    </row>
    <row r="1116" spans="1:21" ht="18.600000000000001" thickBot="1">
      <c r="A1116" s="267" t="s">
        <v>393</v>
      </c>
      <c r="B1116" s="216"/>
      <c r="C1116" s="221" t="s">
        <v>135</v>
      </c>
      <c r="D1116" s="222"/>
      <c r="E1116" s="223"/>
      <c r="F1116" s="274" t="s">
        <v>394</v>
      </c>
      <c r="G1116" s="216"/>
      <c r="H1116" s="216"/>
      <c r="I1116" s="216"/>
      <c r="J1116" s="216"/>
      <c r="K1116" s="216"/>
      <c r="L1116" s="21"/>
      <c r="M1116" s="106" t="s">
        <v>24</v>
      </c>
      <c r="N1116" s="190" t="s">
        <v>359</v>
      </c>
      <c r="O1116" s="191"/>
      <c r="P1116" s="191"/>
      <c r="Q1116" s="106" t="s">
        <v>24</v>
      </c>
      <c r="R1116" s="190" t="s">
        <v>359</v>
      </c>
      <c r="S1116" s="191"/>
      <c r="T1116" s="192"/>
      <c r="U1116" s="132"/>
    </row>
    <row r="1117" spans="1:21" ht="18.75" customHeight="1" thickTop="1">
      <c r="A1117" s="267"/>
      <c r="B1117" s="216"/>
      <c r="C1117" s="26" t="s">
        <v>134</v>
      </c>
      <c r="D1117" s="26" t="s">
        <v>50</v>
      </c>
      <c r="E1117" s="39" t="s">
        <v>51</v>
      </c>
      <c r="F1117" s="107" t="s">
        <v>52</v>
      </c>
      <c r="G1117" s="70" t="s">
        <v>53</v>
      </c>
      <c r="H1117" s="46" t="s">
        <v>54</v>
      </c>
      <c r="I1117" s="46" t="s">
        <v>55</v>
      </c>
      <c r="J1117" s="46" t="s">
        <v>56</v>
      </c>
      <c r="K1117" s="46" t="s">
        <v>57</v>
      </c>
      <c r="L1117" s="21"/>
      <c r="M1117" s="102">
        <v>1</v>
      </c>
      <c r="N1117" s="245" t="s">
        <v>386</v>
      </c>
      <c r="O1117" s="246"/>
      <c r="P1117" s="246"/>
      <c r="Q1117" s="102">
        <v>17</v>
      </c>
      <c r="R1117" s="248" t="s">
        <v>241</v>
      </c>
      <c r="S1117" s="249"/>
      <c r="T1117" s="250"/>
      <c r="U1117" s="132"/>
    </row>
    <row r="1118" spans="1:21" ht="24.75" customHeight="1">
      <c r="A1118" s="265" t="s">
        <v>124</v>
      </c>
      <c r="B1118" s="266"/>
      <c r="C1118" s="158"/>
      <c r="D1118" s="158"/>
      <c r="E1118" s="108">
        <f t="shared" ref="E1118:E1130" si="30">D1118-C1118</f>
        <v>0</v>
      </c>
      <c r="F1118" s="160"/>
      <c r="G1118" s="161"/>
      <c r="H1118" s="159"/>
      <c r="I1118" s="159"/>
      <c r="J1118" s="159"/>
      <c r="K1118" s="159"/>
      <c r="L1118" s="21"/>
      <c r="M1118" s="102">
        <v>2</v>
      </c>
      <c r="N1118" s="245" t="s">
        <v>360</v>
      </c>
      <c r="O1118" s="246"/>
      <c r="P1118" s="246"/>
      <c r="Q1118" s="109">
        <v>18</v>
      </c>
      <c r="R1118" s="248" t="s">
        <v>385</v>
      </c>
      <c r="S1118" s="249"/>
      <c r="T1118" s="250"/>
      <c r="U1118" s="132"/>
    </row>
    <row r="1119" spans="1:21" ht="24.75" customHeight="1">
      <c r="A1119" s="265" t="s">
        <v>125</v>
      </c>
      <c r="B1119" s="266"/>
      <c r="C1119" s="158"/>
      <c r="D1119" s="158"/>
      <c r="E1119" s="108">
        <f t="shared" si="30"/>
        <v>0</v>
      </c>
      <c r="F1119" s="160"/>
      <c r="G1119" s="161"/>
      <c r="H1119" s="159"/>
      <c r="I1119" s="159"/>
      <c r="J1119" s="159"/>
      <c r="K1119" s="159"/>
      <c r="L1119" s="21"/>
      <c r="M1119" s="102">
        <v>3</v>
      </c>
      <c r="N1119" s="245" t="s">
        <v>387</v>
      </c>
      <c r="O1119" s="246"/>
      <c r="P1119" s="246"/>
      <c r="Q1119" s="102">
        <v>19</v>
      </c>
      <c r="R1119" s="248" t="s">
        <v>384</v>
      </c>
      <c r="S1119" s="249"/>
      <c r="T1119" s="250"/>
      <c r="U1119" s="132"/>
    </row>
    <row r="1120" spans="1:21" ht="27" customHeight="1">
      <c r="A1120" s="265" t="s">
        <v>126</v>
      </c>
      <c r="B1120" s="266"/>
      <c r="C1120" s="158"/>
      <c r="D1120" s="158"/>
      <c r="E1120" s="108">
        <f t="shared" si="30"/>
        <v>0</v>
      </c>
      <c r="F1120" s="160"/>
      <c r="G1120" s="161"/>
      <c r="H1120" s="159"/>
      <c r="I1120" s="159"/>
      <c r="J1120" s="159"/>
      <c r="K1120" s="159"/>
      <c r="L1120" s="21"/>
      <c r="M1120" s="102">
        <v>4</v>
      </c>
      <c r="N1120" s="245" t="s">
        <v>362</v>
      </c>
      <c r="O1120" s="246"/>
      <c r="P1120" s="246"/>
      <c r="Q1120" s="102">
        <v>20</v>
      </c>
      <c r="R1120" s="248" t="s">
        <v>383</v>
      </c>
      <c r="S1120" s="249"/>
      <c r="T1120" s="250"/>
      <c r="U1120" s="132"/>
    </row>
    <row r="1121" spans="1:21" ht="24.75" customHeight="1">
      <c r="A1121" s="265" t="s">
        <v>127</v>
      </c>
      <c r="B1121" s="266"/>
      <c r="C1121" s="158"/>
      <c r="D1121" s="158"/>
      <c r="E1121" s="108">
        <f t="shared" si="30"/>
        <v>0</v>
      </c>
      <c r="F1121" s="160"/>
      <c r="G1121" s="161"/>
      <c r="H1121" s="159"/>
      <c r="I1121" s="159"/>
      <c r="J1121" s="159"/>
      <c r="K1121" s="159"/>
      <c r="L1121" s="21"/>
      <c r="M1121" s="102">
        <v>5</v>
      </c>
      <c r="N1121" s="245" t="s">
        <v>363</v>
      </c>
      <c r="O1121" s="246"/>
      <c r="P1121" s="246"/>
      <c r="Q1121" s="109">
        <v>21</v>
      </c>
      <c r="R1121" s="248" t="s">
        <v>380</v>
      </c>
      <c r="S1121" s="249"/>
      <c r="T1121" s="250"/>
      <c r="U1121" s="132"/>
    </row>
    <row r="1122" spans="1:21" ht="24.75" customHeight="1">
      <c r="A1122" s="270" t="s">
        <v>658</v>
      </c>
      <c r="B1122" s="271"/>
      <c r="C1122" s="158"/>
      <c r="D1122" s="158"/>
      <c r="E1122" s="108">
        <f t="shared" si="30"/>
        <v>0</v>
      </c>
      <c r="F1122" s="160"/>
      <c r="G1122" s="161"/>
      <c r="H1122" s="159"/>
      <c r="I1122" s="159"/>
      <c r="J1122" s="159"/>
      <c r="K1122" s="159"/>
      <c r="L1122" s="21"/>
      <c r="M1122" s="102">
        <v>6</v>
      </c>
      <c r="N1122" s="245" t="s">
        <v>364</v>
      </c>
      <c r="O1122" s="246"/>
      <c r="P1122" s="246"/>
      <c r="Q1122" s="102">
        <v>22</v>
      </c>
      <c r="R1122" s="248" t="s">
        <v>379</v>
      </c>
      <c r="S1122" s="249"/>
      <c r="T1122" s="250"/>
      <c r="U1122" s="132"/>
    </row>
    <row r="1123" spans="1:21" ht="24.75" customHeight="1">
      <c r="A1123" s="270" t="s">
        <v>659</v>
      </c>
      <c r="B1123" s="271"/>
      <c r="C1123" s="158"/>
      <c r="D1123" s="158"/>
      <c r="E1123" s="108">
        <f t="shared" si="30"/>
        <v>0</v>
      </c>
      <c r="F1123" s="160"/>
      <c r="G1123" s="161"/>
      <c r="H1123" s="159"/>
      <c r="I1123" s="159"/>
      <c r="J1123" s="159"/>
      <c r="K1123" s="159"/>
      <c r="L1123" s="21"/>
      <c r="M1123" s="102">
        <v>7</v>
      </c>
      <c r="N1123" s="245" t="s">
        <v>365</v>
      </c>
      <c r="O1123" s="246"/>
      <c r="P1123" s="246"/>
      <c r="Q1123" s="102">
        <v>23</v>
      </c>
      <c r="R1123" s="248" t="s">
        <v>378</v>
      </c>
      <c r="S1123" s="249"/>
      <c r="T1123" s="250"/>
      <c r="U1123" s="132"/>
    </row>
    <row r="1124" spans="1:21" ht="29.4" customHeight="1">
      <c r="A1124" s="272" t="s">
        <v>128</v>
      </c>
      <c r="B1124" s="273"/>
      <c r="C1124" s="158"/>
      <c r="D1124" s="158"/>
      <c r="E1124" s="108">
        <f t="shared" si="30"/>
        <v>0</v>
      </c>
      <c r="F1124" s="160"/>
      <c r="G1124" s="161"/>
      <c r="H1124" s="159"/>
      <c r="I1124" s="159"/>
      <c r="J1124" s="159"/>
      <c r="K1124" s="159"/>
      <c r="L1124" s="21"/>
      <c r="M1124" s="102">
        <v>8</v>
      </c>
      <c r="N1124" s="245" t="s">
        <v>366</v>
      </c>
      <c r="O1124" s="246"/>
      <c r="P1124" s="246"/>
      <c r="Q1124" s="109">
        <v>24</v>
      </c>
      <c r="R1124" s="248" t="s">
        <v>377</v>
      </c>
      <c r="S1124" s="249"/>
      <c r="T1124" s="250"/>
      <c r="U1124" s="132"/>
    </row>
    <row r="1125" spans="1:21" ht="32.4" customHeight="1">
      <c r="A1125" s="268" t="s">
        <v>734</v>
      </c>
      <c r="B1125" s="269"/>
      <c r="C1125" s="158"/>
      <c r="D1125" s="158"/>
      <c r="E1125" s="108">
        <f t="shared" si="30"/>
        <v>0</v>
      </c>
      <c r="F1125" s="160"/>
      <c r="G1125" s="161"/>
      <c r="H1125" s="159"/>
      <c r="I1125" s="159"/>
      <c r="J1125" s="159"/>
      <c r="K1125" s="159"/>
      <c r="L1125" s="21"/>
      <c r="M1125" s="102">
        <v>9</v>
      </c>
      <c r="N1125" s="245" t="s">
        <v>367</v>
      </c>
      <c r="O1125" s="246"/>
      <c r="P1125" s="246"/>
      <c r="Q1125" s="102">
        <v>25</v>
      </c>
      <c r="R1125" s="248" t="s">
        <v>376</v>
      </c>
      <c r="S1125" s="249"/>
      <c r="T1125" s="250"/>
      <c r="U1125" s="132"/>
    </row>
    <row r="1126" spans="1:21" ht="24.75" customHeight="1">
      <c r="A1126" s="265" t="s">
        <v>129</v>
      </c>
      <c r="B1126" s="266"/>
      <c r="C1126" s="158"/>
      <c r="D1126" s="158"/>
      <c r="E1126" s="108">
        <f t="shared" si="30"/>
        <v>0</v>
      </c>
      <c r="F1126" s="160"/>
      <c r="G1126" s="161"/>
      <c r="H1126" s="159"/>
      <c r="I1126" s="159"/>
      <c r="J1126" s="159"/>
      <c r="K1126" s="159"/>
      <c r="L1126" s="21"/>
      <c r="M1126" s="102">
        <v>10</v>
      </c>
      <c r="N1126" s="245" t="s">
        <v>368</v>
      </c>
      <c r="O1126" s="246"/>
      <c r="P1126" s="246"/>
      <c r="Q1126" s="102">
        <v>26</v>
      </c>
      <c r="R1126" s="248" t="s">
        <v>375</v>
      </c>
      <c r="S1126" s="249"/>
      <c r="T1126" s="250"/>
      <c r="U1126" s="132"/>
    </row>
    <row r="1127" spans="1:21" ht="24.75" customHeight="1">
      <c r="A1127" s="270" t="s">
        <v>660</v>
      </c>
      <c r="B1127" s="271"/>
      <c r="C1127" s="158"/>
      <c r="D1127" s="158"/>
      <c r="E1127" s="108">
        <f t="shared" si="30"/>
        <v>0</v>
      </c>
      <c r="F1127" s="160"/>
      <c r="G1127" s="161"/>
      <c r="H1127" s="159"/>
      <c r="I1127" s="159"/>
      <c r="J1127" s="159"/>
      <c r="K1127" s="159"/>
      <c r="L1127" s="21"/>
      <c r="M1127" s="102">
        <v>11</v>
      </c>
      <c r="N1127" s="245" t="s">
        <v>245</v>
      </c>
      <c r="O1127" s="246"/>
      <c r="P1127" s="246"/>
      <c r="Q1127" s="109">
        <v>27</v>
      </c>
      <c r="R1127" s="248" t="s">
        <v>374</v>
      </c>
      <c r="S1127" s="249"/>
      <c r="T1127" s="250"/>
      <c r="U1127" s="132"/>
    </row>
    <row r="1128" spans="1:21" ht="24.75" customHeight="1">
      <c r="A1128" s="265" t="s">
        <v>130</v>
      </c>
      <c r="B1128" s="266"/>
      <c r="C1128" s="158"/>
      <c r="D1128" s="158"/>
      <c r="E1128" s="108">
        <f t="shared" si="30"/>
        <v>0</v>
      </c>
      <c r="F1128" s="160"/>
      <c r="G1128" s="161"/>
      <c r="H1128" s="159"/>
      <c r="I1128" s="159"/>
      <c r="J1128" s="159"/>
      <c r="K1128" s="159"/>
      <c r="L1128" s="21"/>
      <c r="M1128" s="102">
        <v>12</v>
      </c>
      <c r="N1128" s="245" t="s">
        <v>369</v>
      </c>
      <c r="O1128" s="246"/>
      <c r="P1128" s="246"/>
      <c r="Q1128" s="102">
        <v>28</v>
      </c>
      <c r="R1128" s="248" t="s">
        <v>373</v>
      </c>
      <c r="S1128" s="249"/>
      <c r="T1128" s="250"/>
      <c r="U1128" s="132"/>
    </row>
    <row r="1129" spans="1:21" ht="24.75" customHeight="1">
      <c r="A1129" s="265" t="s">
        <v>131</v>
      </c>
      <c r="B1129" s="266"/>
      <c r="C1129" s="158"/>
      <c r="D1129" s="158"/>
      <c r="E1129" s="108">
        <f t="shared" si="30"/>
        <v>0</v>
      </c>
      <c r="F1129" s="160"/>
      <c r="G1129" s="161"/>
      <c r="H1129" s="159"/>
      <c r="I1129" s="159"/>
      <c r="J1129" s="159"/>
      <c r="K1129" s="159"/>
      <c r="L1129" s="21"/>
      <c r="M1129" s="102">
        <v>13</v>
      </c>
      <c r="N1129" s="245" t="s">
        <v>388</v>
      </c>
      <c r="O1129" s="246"/>
      <c r="P1129" s="246"/>
      <c r="Q1129" s="102">
        <v>29</v>
      </c>
      <c r="R1129" s="248" t="s">
        <v>372</v>
      </c>
      <c r="S1129" s="249"/>
      <c r="T1129" s="250"/>
      <c r="U1129" s="132"/>
    </row>
    <row r="1130" spans="1:21" ht="24.75" customHeight="1">
      <c r="A1130" s="265" t="s">
        <v>132</v>
      </c>
      <c r="B1130" s="266"/>
      <c r="C1130" s="158"/>
      <c r="D1130" s="158"/>
      <c r="E1130" s="108">
        <f t="shared" si="30"/>
        <v>0</v>
      </c>
      <c r="F1130" s="160"/>
      <c r="G1130" s="161"/>
      <c r="H1130" s="159"/>
      <c r="I1130" s="159"/>
      <c r="J1130" s="159"/>
      <c r="K1130" s="159"/>
      <c r="L1130" s="21"/>
      <c r="M1130" s="102">
        <v>14</v>
      </c>
      <c r="N1130" s="245" t="s">
        <v>389</v>
      </c>
      <c r="O1130" s="246"/>
      <c r="P1130" s="246"/>
      <c r="Q1130" s="109">
        <v>30</v>
      </c>
      <c r="R1130" s="248" t="s">
        <v>371</v>
      </c>
      <c r="S1130" s="249"/>
      <c r="T1130" s="250"/>
      <c r="U1130" s="132"/>
    </row>
    <row r="1131" spans="1:21" ht="24.75" customHeight="1">
      <c r="A1131" s="251" t="s">
        <v>731</v>
      </c>
      <c r="B1131" s="252"/>
      <c r="C1131" s="154" t="str">
        <f>IF(COUNTBLANK(C1118:C1130),"空欄あり",COUNT(C1118:C1130)-COUNTIF(C1118:C1130,0))</f>
        <v>空欄あり</v>
      </c>
      <c r="D1131" s="154" t="str">
        <f>IF(COUNTBLANK(D1118:D1130),"空欄あり",COUNT(D1118:D1130)-COUNTIF(D1118:D1130,0))</f>
        <v>空欄あり</v>
      </c>
      <c r="E1131" s="157"/>
      <c r="F1131" s="21"/>
      <c r="G1131" s="21"/>
      <c r="H1131" s="21"/>
      <c r="I1131" s="21"/>
      <c r="J1131" s="21"/>
      <c r="K1131" s="21"/>
      <c r="L1131" s="21"/>
      <c r="M1131" s="102">
        <v>15</v>
      </c>
      <c r="N1131" s="245" t="s">
        <v>390</v>
      </c>
      <c r="O1131" s="246"/>
      <c r="P1131" s="247"/>
      <c r="Q1131" s="102">
        <v>31</v>
      </c>
      <c r="R1131" s="248" t="s">
        <v>370</v>
      </c>
      <c r="S1131" s="249"/>
      <c r="T1131" s="250"/>
      <c r="U1131" s="132"/>
    </row>
    <row r="1132" spans="1:21" ht="24.75" customHeight="1">
      <c r="A1132" s="251" t="s">
        <v>732</v>
      </c>
      <c r="B1132" s="252"/>
      <c r="C1132" s="154" t="str">
        <f>IF(C1131="空欄あり","-",IF(D1115="","-",IF(I1115="","-",IF(G1132=0,"-",IF(C1131=10,SUM(C1118:C1130)*1.3,IF(C1131=11,SUM(C1118:C1130)*1.182,IF(C1131=12,SUM(C1118:C1130)*1.084,IF(C1131=13,SUM(C1118:C1130)*1,"-"))))))))</f>
        <v>-</v>
      </c>
      <c r="D1132" s="154" t="str">
        <f>IF(D1131="空欄あり","-",IF(D1115="","-",IF(I1115="","-",IF(G1132=0,"-",IF(D1131=10,SUM(D1118:D1130)*1.3,IF(D1131=11,SUM(D1118:D1130)*1.182,IF(D1131=12,SUM(D1118:D1130)*1.084,IF(D1131=13,SUM(D1118:D1130)*1,"-"))))))))</f>
        <v>-</v>
      </c>
      <c r="E1132" s="156" t="str">
        <f>IF(C1132="-","-",IF(D1132="-","-",D1132-C1132))</f>
        <v>-</v>
      </c>
      <c r="F1132" s="21"/>
      <c r="G1132" s="155">
        <f>IF(A1125=選択肢!$A$13,1,IF(A1125=選択肢!$A$14,1,0))</f>
        <v>0</v>
      </c>
      <c r="H1132" s="21"/>
      <c r="I1132" s="21"/>
      <c r="J1132" s="21"/>
      <c r="K1132" s="21"/>
      <c r="L1132" s="21"/>
      <c r="M1132" s="102">
        <v>16</v>
      </c>
      <c r="N1132" s="245" t="s">
        <v>391</v>
      </c>
      <c r="O1132" s="246"/>
      <c r="P1132" s="247"/>
      <c r="Q1132" s="21"/>
      <c r="R1132" s="21"/>
      <c r="S1132" s="21"/>
      <c r="T1132" s="21"/>
      <c r="U1132" s="132"/>
    </row>
    <row r="1133" spans="1:21" ht="18.600000000000001" thickBot="1">
      <c r="A1133" s="143"/>
      <c r="B1133" s="142"/>
      <c r="C1133" s="142"/>
      <c r="D1133" s="142"/>
      <c r="E1133" s="142"/>
      <c r="F1133" s="135"/>
      <c r="G1133" s="135"/>
      <c r="H1133" s="135"/>
      <c r="I1133" s="135"/>
      <c r="J1133" s="135"/>
      <c r="K1133" s="135"/>
      <c r="L1133" s="135"/>
      <c r="M1133" s="135"/>
      <c r="N1133" s="135"/>
      <c r="O1133" s="135"/>
      <c r="P1133" s="135"/>
      <c r="Q1133" s="135"/>
      <c r="R1133" s="135"/>
      <c r="S1133" s="135"/>
      <c r="T1133" s="135"/>
      <c r="U1133" s="136"/>
    </row>
    <row r="1134" spans="1:21" ht="18.600000000000001" thickBot="1"/>
    <row r="1135" spans="1:21">
      <c r="A1135" s="137">
        <v>30</v>
      </c>
      <c r="B1135" s="129"/>
      <c r="C1135" s="129"/>
      <c r="D1135" s="129"/>
      <c r="E1135" s="129"/>
      <c r="F1135" s="129"/>
      <c r="G1135" s="129"/>
      <c r="H1135" s="129"/>
      <c r="I1135" s="129"/>
      <c r="J1135" s="129"/>
      <c r="K1135" s="129"/>
      <c r="L1135" s="129"/>
      <c r="M1135" s="129"/>
      <c r="N1135" s="129"/>
      <c r="O1135" s="129"/>
      <c r="P1135" s="129"/>
      <c r="Q1135" s="129"/>
      <c r="R1135" s="129"/>
      <c r="S1135" s="129"/>
      <c r="T1135" s="129"/>
      <c r="U1135" s="130"/>
    </row>
    <row r="1136" spans="1:21" ht="23.25" customHeight="1">
      <c r="A1136" s="131"/>
      <c r="B1136" s="21"/>
      <c r="C1136" s="21"/>
      <c r="D1136" s="21"/>
      <c r="E1136" s="21"/>
      <c r="F1136" s="276" t="s">
        <v>139</v>
      </c>
      <c r="G1136" s="276"/>
      <c r="H1136" s="181"/>
      <c r="I1136" s="181"/>
      <c r="J1136" s="181"/>
      <c r="K1136" s="181"/>
      <c r="L1136" s="21"/>
      <c r="M1136" s="21"/>
      <c r="N1136" s="21"/>
      <c r="O1136" s="21"/>
      <c r="P1136" s="21"/>
      <c r="Q1136" s="21"/>
      <c r="R1136" s="21"/>
      <c r="S1136" s="21"/>
      <c r="T1136" s="21"/>
      <c r="U1136" s="132"/>
    </row>
    <row r="1137" spans="1:21">
      <c r="A1137" s="131" t="s">
        <v>636</v>
      </c>
      <c r="B1137" s="21"/>
      <c r="C1137" s="21"/>
      <c r="D1137" s="21"/>
      <c r="E1137" s="21"/>
      <c r="F1137" s="21"/>
      <c r="G1137" s="21"/>
      <c r="H1137" s="21"/>
      <c r="I1137" s="21"/>
      <c r="J1137" s="21"/>
      <c r="K1137" s="21"/>
      <c r="L1137" s="21"/>
      <c r="M1137" s="21"/>
      <c r="N1137" s="21"/>
      <c r="O1137" s="21"/>
      <c r="P1137" s="21"/>
      <c r="Q1137" s="21"/>
      <c r="R1137" s="21"/>
      <c r="S1137" s="21"/>
      <c r="T1137" s="21"/>
      <c r="U1137" s="132"/>
    </row>
    <row r="1138" spans="1:21">
      <c r="A1138" s="258" t="s">
        <v>123</v>
      </c>
      <c r="B1138" s="192"/>
      <c r="C1138" s="208"/>
      <c r="D1138" s="209"/>
      <c r="E1138" s="210"/>
      <c r="F1138" s="103"/>
      <c r="G1138" s="103"/>
      <c r="H1138" s="103"/>
      <c r="I1138" s="103"/>
      <c r="J1138" s="21"/>
      <c r="K1138" s="21"/>
      <c r="L1138" s="21"/>
      <c r="M1138" s="21"/>
      <c r="N1138" s="21"/>
      <c r="O1138" s="21"/>
      <c r="P1138" s="21"/>
      <c r="Q1138" s="21"/>
      <c r="R1138" s="21"/>
      <c r="S1138" s="21"/>
      <c r="T1138" s="21"/>
      <c r="U1138" s="132"/>
    </row>
    <row r="1139" spans="1:21">
      <c r="A1139" s="258" t="s">
        <v>43</v>
      </c>
      <c r="B1139" s="192"/>
      <c r="C1139" s="208"/>
      <c r="D1139" s="209"/>
      <c r="E1139" s="210"/>
      <c r="F1139" s="103"/>
      <c r="G1139" s="103"/>
      <c r="H1139" s="103"/>
      <c r="I1139" s="103"/>
      <c r="J1139" s="21"/>
      <c r="K1139" s="21"/>
      <c r="L1139" s="21"/>
      <c r="M1139" s="21"/>
      <c r="N1139" s="21"/>
      <c r="O1139" s="21"/>
      <c r="P1139" s="21"/>
      <c r="Q1139" s="21"/>
      <c r="R1139" s="21"/>
      <c r="S1139" s="21"/>
      <c r="T1139" s="21"/>
      <c r="U1139" s="132"/>
    </row>
    <row r="1140" spans="1:21">
      <c r="A1140" s="258" t="s">
        <v>44</v>
      </c>
      <c r="B1140" s="192"/>
      <c r="C1140" s="208"/>
      <c r="D1140" s="209"/>
      <c r="E1140" s="210"/>
      <c r="F1140" s="67"/>
      <c r="G1140" s="67"/>
      <c r="H1140" s="67"/>
      <c r="I1140" s="67"/>
      <c r="J1140" s="67"/>
      <c r="K1140" s="67"/>
      <c r="L1140" s="67"/>
      <c r="M1140" s="21"/>
      <c r="N1140" s="21"/>
      <c r="O1140" s="21"/>
      <c r="P1140" s="21"/>
      <c r="Q1140" s="21"/>
      <c r="R1140" s="21"/>
      <c r="S1140" s="21"/>
      <c r="T1140" s="21"/>
      <c r="U1140" s="132"/>
    </row>
    <row r="1141" spans="1:21">
      <c r="A1141" s="258" t="s">
        <v>45</v>
      </c>
      <c r="B1141" s="192"/>
      <c r="C1141" s="243"/>
      <c r="D1141" s="244"/>
      <c r="E1141" s="244"/>
      <c r="F1141" s="243"/>
      <c r="G1141" s="244"/>
      <c r="H1141" s="244"/>
      <c r="I1141" s="211"/>
      <c r="J1141" s="211"/>
      <c r="K1141" s="211"/>
      <c r="L1141" s="67"/>
      <c r="M1141" s="21"/>
      <c r="N1141" s="21"/>
      <c r="O1141" s="21"/>
      <c r="P1141" s="21"/>
      <c r="Q1141" s="21"/>
      <c r="R1141" s="21"/>
      <c r="S1141" s="21"/>
      <c r="T1141" s="21"/>
      <c r="U1141" s="132"/>
    </row>
    <row r="1142" spans="1:21">
      <c r="A1142" s="275" t="s">
        <v>46</v>
      </c>
      <c r="B1142" s="223"/>
      <c r="C1142" s="243"/>
      <c r="D1142" s="244"/>
      <c r="E1142" s="253"/>
      <c r="F1142" s="67"/>
      <c r="G1142" s="67"/>
      <c r="H1142" s="67"/>
      <c r="I1142" s="67"/>
      <c r="J1142" s="67"/>
      <c r="K1142" s="67"/>
      <c r="L1142" s="67"/>
      <c r="M1142" s="21"/>
      <c r="N1142" s="21"/>
      <c r="O1142" s="21"/>
      <c r="P1142" s="21"/>
      <c r="Q1142" s="21"/>
      <c r="R1142" s="21"/>
      <c r="S1142" s="21"/>
      <c r="T1142" s="21"/>
      <c r="U1142" s="132"/>
    </row>
    <row r="1143" spans="1:21">
      <c r="A1143" s="258" t="s">
        <v>47</v>
      </c>
      <c r="B1143" s="192"/>
      <c r="C1143" s="208"/>
      <c r="D1143" s="209"/>
      <c r="E1143" s="210"/>
      <c r="F1143" s="103"/>
      <c r="G1143" s="103"/>
      <c r="H1143" s="103"/>
      <c r="I1143" s="103"/>
      <c r="J1143" s="103"/>
      <c r="K1143" s="103"/>
      <c r="L1143" s="103"/>
      <c r="M1143" s="21"/>
      <c r="N1143" s="21"/>
      <c r="O1143" s="21"/>
      <c r="P1143" s="21"/>
      <c r="Q1143" s="21"/>
      <c r="R1143" s="21"/>
      <c r="S1143" s="21"/>
      <c r="T1143" s="21"/>
      <c r="U1143" s="132"/>
    </row>
    <row r="1144" spans="1:21" ht="12.75" customHeight="1">
      <c r="A1144" s="133"/>
      <c r="B1144" s="103"/>
      <c r="C1144" s="103"/>
      <c r="D1144" s="103"/>
      <c r="E1144" s="103"/>
      <c r="F1144" s="103"/>
      <c r="G1144" s="103"/>
      <c r="H1144" s="103"/>
      <c r="I1144" s="103"/>
      <c r="J1144" s="103"/>
      <c r="K1144" s="103"/>
      <c r="L1144" s="103"/>
      <c r="M1144" s="21"/>
      <c r="N1144" s="21"/>
      <c r="O1144" s="21"/>
      <c r="P1144" s="21"/>
      <c r="Q1144" s="21"/>
      <c r="R1144" s="21"/>
      <c r="S1144" s="21"/>
      <c r="T1144" s="21"/>
      <c r="U1144" s="132"/>
    </row>
    <row r="1145" spans="1:21" ht="23.25" customHeight="1">
      <c r="A1145" s="134" t="s">
        <v>186</v>
      </c>
      <c r="B1145" s="104"/>
      <c r="C1145" s="104"/>
      <c r="D1145" s="104"/>
      <c r="E1145" s="104"/>
      <c r="F1145" s="104"/>
      <c r="G1145" s="104"/>
      <c r="H1145" s="104"/>
      <c r="I1145" s="104"/>
      <c r="J1145" s="104"/>
      <c r="K1145" s="104"/>
      <c r="L1145" s="21"/>
      <c r="M1145" s="21"/>
      <c r="N1145" s="21"/>
      <c r="O1145" s="21"/>
      <c r="P1145" s="21"/>
      <c r="Q1145" s="21"/>
      <c r="R1145" s="21"/>
      <c r="S1145" s="21"/>
      <c r="T1145" s="21"/>
      <c r="U1145" s="132"/>
    </row>
    <row r="1146" spans="1:21">
      <c r="A1146" s="258"/>
      <c r="B1146" s="192"/>
      <c r="C1146" s="190" t="s">
        <v>63</v>
      </c>
      <c r="D1146" s="191"/>
      <c r="E1146" s="192"/>
      <c r="F1146" s="216" t="s">
        <v>138</v>
      </c>
      <c r="G1146" s="216"/>
      <c r="H1146" s="216"/>
      <c r="I1146" s="216"/>
      <c r="J1146" s="216"/>
      <c r="K1146" s="216"/>
      <c r="L1146" s="103"/>
      <c r="M1146" s="21"/>
      <c r="N1146" s="21"/>
      <c r="O1146" s="21"/>
      <c r="P1146" s="21"/>
      <c r="Q1146" s="21"/>
      <c r="R1146" s="21"/>
      <c r="S1146" s="21"/>
      <c r="T1146" s="21"/>
      <c r="U1146" s="132"/>
    </row>
    <row r="1147" spans="1:21">
      <c r="A1147" s="262" t="s">
        <v>637</v>
      </c>
      <c r="B1147" s="263"/>
      <c r="C1147" s="243"/>
      <c r="D1147" s="244"/>
      <c r="E1147" s="253"/>
      <c r="F1147" s="243"/>
      <c r="G1147" s="253"/>
      <c r="H1147" s="243"/>
      <c r="I1147" s="253"/>
      <c r="J1147" s="243"/>
      <c r="K1147" s="253"/>
      <c r="L1147" s="67"/>
      <c r="M1147" s="21"/>
      <c r="N1147" s="21"/>
      <c r="O1147" s="21"/>
      <c r="P1147" s="21"/>
      <c r="Q1147" s="21"/>
      <c r="R1147" s="21"/>
      <c r="S1147" s="21"/>
      <c r="T1147" s="21"/>
      <c r="U1147" s="132"/>
    </row>
    <row r="1148" spans="1:21">
      <c r="A1148" s="264" t="s">
        <v>638</v>
      </c>
      <c r="B1148" s="204"/>
      <c r="C1148" s="243"/>
      <c r="D1148" s="244"/>
      <c r="E1148" s="253"/>
      <c r="F1148" s="243"/>
      <c r="G1148" s="253"/>
      <c r="H1148" s="243"/>
      <c r="I1148" s="253"/>
      <c r="J1148" s="243"/>
      <c r="K1148" s="253"/>
      <c r="L1148" s="103"/>
      <c r="M1148" s="21"/>
      <c r="N1148" s="21"/>
      <c r="O1148" s="21"/>
      <c r="P1148" s="21"/>
      <c r="Q1148" s="21"/>
      <c r="R1148" s="21"/>
      <c r="S1148" s="21"/>
      <c r="T1148" s="21"/>
      <c r="U1148" s="132"/>
    </row>
    <row r="1149" spans="1:21">
      <c r="A1149" s="277" t="s">
        <v>48</v>
      </c>
      <c r="B1149" s="278"/>
      <c r="C1149" s="181"/>
      <c r="D1149" s="181"/>
      <c r="E1149" s="105" t="s">
        <v>133</v>
      </c>
      <c r="F1149" s="67"/>
      <c r="G1149" s="67"/>
      <c r="H1149" s="67"/>
      <c r="I1149" s="67"/>
      <c r="J1149" s="67"/>
      <c r="K1149" s="103"/>
      <c r="L1149" s="103"/>
      <c r="M1149" s="21"/>
      <c r="N1149" s="21"/>
      <c r="O1149" s="21"/>
      <c r="P1149" s="21"/>
      <c r="Q1149" s="21"/>
      <c r="R1149" s="21"/>
      <c r="S1149" s="21"/>
      <c r="T1149" s="21"/>
      <c r="U1149" s="132"/>
    </row>
    <row r="1150" spans="1:21">
      <c r="A1150" s="133"/>
      <c r="B1150" s="103"/>
      <c r="C1150" s="103"/>
      <c r="D1150" s="103"/>
      <c r="E1150" s="103"/>
      <c r="F1150" s="67"/>
      <c r="G1150" s="67"/>
      <c r="H1150" s="67"/>
      <c r="I1150" s="67"/>
      <c r="J1150" s="67"/>
      <c r="K1150" s="103"/>
      <c r="L1150" s="103"/>
      <c r="M1150" s="21"/>
      <c r="N1150" s="21"/>
      <c r="O1150" s="21"/>
      <c r="P1150" s="21"/>
      <c r="Q1150" s="21"/>
      <c r="R1150" s="21"/>
      <c r="S1150" s="21"/>
      <c r="T1150" s="21"/>
      <c r="U1150" s="132"/>
    </row>
    <row r="1151" spans="1:21" ht="23.25" customHeight="1">
      <c r="A1151" s="134" t="s">
        <v>187</v>
      </c>
      <c r="B1151" s="104"/>
      <c r="C1151" s="104"/>
      <c r="D1151" s="104"/>
      <c r="E1151" s="104"/>
      <c r="F1151" s="104"/>
      <c r="G1151" s="104"/>
      <c r="H1151" s="104"/>
      <c r="I1151" s="104"/>
      <c r="J1151" s="104"/>
      <c r="K1151" s="104"/>
      <c r="L1151" s="21"/>
      <c r="M1151" s="21"/>
      <c r="N1151" s="21"/>
      <c r="O1151" s="21"/>
      <c r="P1151" s="21"/>
      <c r="Q1151" s="21"/>
      <c r="R1151" s="21"/>
      <c r="S1151" s="21"/>
      <c r="T1151" s="21"/>
      <c r="U1151" s="132"/>
    </row>
    <row r="1152" spans="1:21" ht="34.5" customHeight="1">
      <c r="A1152" s="254" t="s">
        <v>743</v>
      </c>
      <c r="B1152" s="255"/>
      <c r="C1152" s="255"/>
      <c r="D1152" s="255"/>
      <c r="E1152" s="255"/>
      <c r="F1152" s="255"/>
      <c r="G1152" s="255"/>
      <c r="H1152" s="255"/>
      <c r="I1152" s="255"/>
      <c r="J1152" s="255"/>
      <c r="K1152" s="255"/>
      <c r="L1152" s="255"/>
      <c r="M1152" s="255"/>
      <c r="N1152" s="255"/>
      <c r="O1152" s="255"/>
      <c r="P1152" s="255"/>
      <c r="Q1152" s="255"/>
      <c r="R1152" s="255"/>
      <c r="S1152" s="255"/>
      <c r="T1152" s="255"/>
      <c r="U1152" s="132"/>
    </row>
    <row r="1153" spans="1:21" ht="102.45" customHeight="1">
      <c r="A1153" s="254"/>
      <c r="B1153" s="255"/>
      <c r="C1153" s="255"/>
      <c r="D1153" s="255"/>
      <c r="E1153" s="255"/>
      <c r="F1153" s="255"/>
      <c r="G1153" s="255"/>
      <c r="H1153" s="255"/>
      <c r="I1153" s="255"/>
      <c r="J1153" s="255"/>
      <c r="K1153" s="255"/>
      <c r="L1153" s="255"/>
      <c r="M1153" s="255"/>
      <c r="N1153" s="255"/>
      <c r="O1153" s="255"/>
      <c r="P1153" s="255"/>
      <c r="Q1153" s="255"/>
      <c r="R1153" s="255"/>
      <c r="S1153" s="255"/>
      <c r="T1153" s="255"/>
      <c r="U1153" s="132"/>
    </row>
    <row r="1154" spans="1:21">
      <c r="A1154" s="258" t="s">
        <v>179</v>
      </c>
      <c r="B1154" s="191"/>
      <c r="C1154" s="191"/>
      <c r="D1154" s="256"/>
      <c r="E1154" s="257"/>
      <c r="F1154" s="259" t="s">
        <v>180</v>
      </c>
      <c r="G1154" s="260"/>
      <c r="H1154" s="260"/>
      <c r="I1154" s="256"/>
      <c r="J1154" s="257"/>
      <c r="K1154" s="21"/>
      <c r="L1154" s="21"/>
      <c r="M1154" s="261" t="s">
        <v>395</v>
      </c>
      <c r="N1154" s="261"/>
      <c r="O1154" s="261"/>
      <c r="P1154" s="261"/>
      <c r="Q1154" s="261"/>
      <c r="R1154" s="261"/>
      <c r="S1154" s="261"/>
      <c r="T1154" s="261"/>
      <c r="U1154" s="132"/>
    </row>
    <row r="1155" spans="1:21" ht="18.600000000000001" thickBot="1">
      <c r="A1155" s="267" t="s">
        <v>393</v>
      </c>
      <c r="B1155" s="216"/>
      <c r="C1155" s="221" t="s">
        <v>135</v>
      </c>
      <c r="D1155" s="222"/>
      <c r="E1155" s="223"/>
      <c r="F1155" s="274" t="s">
        <v>394</v>
      </c>
      <c r="G1155" s="216"/>
      <c r="H1155" s="216"/>
      <c r="I1155" s="216"/>
      <c r="J1155" s="216"/>
      <c r="K1155" s="216"/>
      <c r="L1155" s="21"/>
      <c r="M1155" s="106" t="s">
        <v>24</v>
      </c>
      <c r="N1155" s="190" t="s">
        <v>359</v>
      </c>
      <c r="O1155" s="191"/>
      <c r="P1155" s="191"/>
      <c r="Q1155" s="106" t="s">
        <v>24</v>
      </c>
      <c r="R1155" s="190" t="s">
        <v>359</v>
      </c>
      <c r="S1155" s="191"/>
      <c r="T1155" s="192"/>
      <c r="U1155" s="132"/>
    </row>
    <row r="1156" spans="1:21" ht="18.75" customHeight="1" thickTop="1">
      <c r="A1156" s="267"/>
      <c r="B1156" s="216"/>
      <c r="C1156" s="26" t="s">
        <v>134</v>
      </c>
      <c r="D1156" s="26" t="s">
        <v>50</v>
      </c>
      <c r="E1156" s="39" t="s">
        <v>51</v>
      </c>
      <c r="F1156" s="107" t="s">
        <v>52</v>
      </c>
      <c r="G1156" s="70" t="s">
        <v>53</v>
      </c>
      <c r="H1156" s="46" t="s">
        <v>54</v>
      </c>
      <c r="I1156" s="46" t="s">
        <v>55</v>
      </c>
      <c r="J1156" s="46" t="s">
        <v>56</v>
      </c>
      <c r="K1156" s="46" t="s">
        <v>57</v>
      </c>
      <c r="L1156" s="21"/>
      <c r="M1156" s="102">
        <v>1</v>
      </c>
      <c r="N1156" s="245" t="s">
        <v>386</v>
      </c>
      <c r="O1156" s="246"/>
      <c r="P1156" s="246"/>
      <c r="Q1156" s="102">
        <v>17</v>
      </c>
      <c r="R1156" s="248" t="s">
        <v>241</v>
      </c>
      <c r="S1156" s="249"/>
      <c r="T1156" s="250"/>
      <c r="U1156" s="132"/>
    </row>
    <row r="1157" spans="1:21" ht="24.75" customHeight="1">
      <c r="A1157" s="265" t="s">
        <v>124</v>
      </c>
      <c r="B1157" s="266"/>
      <c r="C1157" s="158"/>
      <c r="D1157" s="158"/>
      <c r="E1157" s="108">
        <f t="shared" ref="E1157:E1169" si="31">D1157-C1157</f>
        <v>0</v>
      </c>
      <c r="F1157" s="160"/>
      <c r="G1157" s="161"/>
      <c r="H1157" s="159"/>
      <c r="I1157" s="159"/>
      <c r="J1157" s="159"/>
      <c r="K1157" s="159"/>
      <c r="L1157" s="21"/>
      <c r="M1157" s="102">
        <v>2</v>
      </c>
      <c r="N1157" s="245" t="s">
        <v>360</v>
      </c>
      <c r="O1157" s="246"/>
      <c r="P1157" s="246"/>
      <c r="Q1157" s="109">
        <v>18</v>
      </c>
      <c r="R1157" s="248" t="s">
        <v>385</v>
      </c>
      <c r="S1157" s="249"/>
      <c r="T1157" s="250"/>
      <c r="U1157" s="132"/>
    </row>
    <row r="1158" spans="1:21" ht="24.75" customHeight="1">
      <c r="A1158" s="265" t="s">
        <v>125</v>
      </c>
      <c r="B1158" s="266"/>
      <c r="C1158" s="158"/>
      <c r="D1158" s="158"/>
      <c r="E1158" s="108">
        <f t="shared" si="31"/>
        <v>0</v>
      </c>
      <c r="F1158" s="160"/>
      <c r="G1158" s="161"/>
      <c r="H1158" s="159"/>
      <c r="I1158" s="159"/>
      <c r="J1158" s="159"/>
      <c r="K1158" s="159"/>
      <c r="L1158" s="21"/>
      <c r="M1158" s="102">
        <v>3</v>
      </c>
      <c r="N1158" s="245" t="s">
        <v>387</v>
      </c>
      <c r="O1158" s="246"/>
      <c r="P1158" s="246"/>
      <c r="Q1158" s="102">
        <v>19</v>
      </c>
      <c r="R1158" s="248" t="s">
        <v>384</v>
      </c>
      <c r="S1158" s="249"/>
      <c r="T1158" s="250"/>
      <c r="U1158" s="132"/>
    </row>
    <row r="1159" spans="1:21" ht="27" customHeight="1">
      <c r="A1159" s="265" t="s">
        <v>126</v>
      </c>
      <c r="B1159" s="266"/>
      <c r="C1159" s="158"/>
      <c r="D1159" s="158"/>
      <c r="E1159" s="108">
        <f t="shared" si="31"/>
        <v>0</v>
      </c>
      <c r="F1159" s="160"/>
      <c r="G1159" s="161"/>
      <c r="H1159" s="159"/>
      <c r="I1159" s="159"/>
      <c r="J1159" s="159"/>
      <c r="K1159" s="159"/>
      <c r="L1159" s="21"/>
      <c r="M1159" s="102">
        <v>4</v>
      </c>
      <c r="N1159" s="245" t="s">
        <v>362</v>
      </c>
      <c r="O1159" s="246"/>
      <c r="P1159" s="246"/>
      <c r="Q1159" s="102">
        <v>20</v>
      </c>
      <c r="R1159" s="248" t="s">
        <v>383</v>
      </c>
      <c r="S1159" s="249"/>
      <c r="T1159" s="250"/>
      <c r="U1159" s="132"/>
    </row>
    <row r="1160" spans="1:21" ht="24.75" customHeight="1">
      <c r="A1160" s="265" t="s">
        <v>127</v>
      </c>
      <c r="B1160" s="266"/>
      <c r="C1160" s="158"/>
      <c r="D1160" s="158"/>
      <c r="E1160" s="108">
        <f t="shared" si="31"/>
        <v>0</v>
      </c>
      <c r="F1160" s="160"/>
      <c r="G1160" s="161"/>
      <c r="H1160" s="159"/>
      <c r="I1160" s="159"/>
      <c r="J1160" s="159"/>
      <c r="K1160" s="159"/>
      <c r="L1160" s="21"/>
      <c r="M1160" s="102">
        <v>5</v>
      </c>
      <c r="N1160" s="245" t="s">
        <v>363</v>
      </c>
      <c r="O1160" s="246"/>
      <c r="P1160" s="246"/>
      <c r="Q1160" s="109">
        <v>21</v>
      </c>
      <c r="R1160" s="248" t="s">
        <v>380</v>
      </c>
      <c r="S1160" s="249"/>
      <c r="T1160" s="250"/>
      <c r="U1160" s="132"/>
    </row>
    <row r="1161" spans="1:21" ht="24.75" customHeight="1">
      <c r="A1161" s="270" t="s">
        <v>658</v>
      </c>
      <c r="B1161" s="271"/>
      <c r="C1161" s="158"/>
      <c r="D1161" s="158"/>
      <c r="E1161" s="108">
        <f t="shared" si="31"/>
        <v>0</v>
      </c>
      <c r="F1161" s="160"/>
      <c r="G1161" s="161"/>
      <c r="H1161" s="159"/>
      <c r="I1161" s="159"/>
      <c r="J1161" s="159"/>
      <c r="K1161" s="159"/>
      <c r="L1161" s="21"/>
      <c r="M1161" s="102">
        <v>6</v>
      </c>
      <c r="N1161" s="245" t="s">
        <v>364</v>
      </c>
      <c r="O1161" s="246"/>
      <c r="P1161" s="246"/>
      <c r="Q1161" s="102">
        <v>22</v>
      </c>
      <c r="R1161" s="248" t="s">
        <v>379</v>
      </c>
      <c r="S1161" s="249"/>
      <c r="T1161" s="250"/>
      <c r="U1161" s="132"/>
    </row>
    <row r="1162" spans="1:21" ht="24.75" customHeight="1">
      <c r="A1162" s="270" t="s">
        <v>659</v>
      </c>
      <c r="B1162" s="271"/>
      <c r="C1162" s="158"/>
      <c r="D1162" s="158"/>
      <c r="E1162" s="108">
        <f t="shared" si="31"/>
        <v>0</v>
      </c>
      <c r="F1162" s="160"/>
      <c r="G1162" s="161"/>
      <c r="H1162" s="159"/>
      <c r="I1162" s="159"/>
      <c r="J1162" s="159"/>
      <c r="K1162" s="159"/>
      <c r="L1162" s="21"/>
      <c r="M1162" s="102">
        <v>7</v>
      </c>
      <c r="N1162" s="245" t="s">
        <v>365</v>
      </c>
      <c r="O1162" s="246"/>
      <c r="P1162" s="246"/>
      <c r="Q1162" s="102">
        <v>23</v>
      </c>
      <c r="R1162" s="248" t="s">
        <v>378</v>
      </c>
      <c r="S1162" s="249"/>
      <c r="T1162" s="250"/>
      <c r="U1162" s="132"/>
    </row>
    <row r="1163" spans="1:21" ht="29.4" customHeight="1">
      <c r="A1163" s="272" t="s">
        <v>128</v>
      </c>
      <c r="B1163" s="273"/>
      <c r="C1163" s="158"/>
      <c r="D1163" s="158"/>
      <c r="E1163" s="108">
        <f t="shared" si="31"/>
        <v>0</v>
      </c>
      <c r="F1163" s="160"/>
      <c r="G1163" s="161"/>
      <c r="H1163" s="159"/>
      <c r="I1163" s="159"/>
      <c r="J1163" s="159"/>
      <c r="K1163" s="159"/>
      <c r="L1163" s="21"/>
      <c r="M1163" s="102">
        <v>8</v>
      </c>
      <c r="N1163" s="245" t="s">
        <v>366</v>
      </c>
      <c r="O1163" s="246"/>
      <c r="P1163" s="246"/>
      <c r="Q1163" s="109">
        <v>24</v>
      </c>
      <c r="R1163" s="248" t="s">
        <v>377</v>
      </c>
      <c r="S1163" s="249"/>
      <c r="T1163" s="250"/>
      <c r="U1163" s="132"/>
    </row>
    <row r="1164" spans="1:21" ht="32.4" customHeight="1">
      <c r="A1164" s="268" t="s">
        <v>734</v>
      </c>
      <c r="B1164" s="269"/>
      <c r="C1164" s="158"/>
      <c r="D1164" s="158"/>
      <c r="E1164" s="108">
        <f t="shared" si="31"/>
        <v>0</v>
      </c>
      <c r="F1164" s="160"/>
      <c r="G1164" s="161"/>
      <c r="H1164" s="159"/>
      <c r="I1164" s="159"/>
      <c r="J1164" s="159"/>
      <c r="K1164" s="159"/>
      <c r="L1164" s="21"/>
      <c r="M1164" s="102">
        <v>9</v>
      </c>
      <c r="N1164" s="245" t="s">
        <v>367</v>
      </c>
      <c r="O1164" s="246"/>
      <c r="P1164" s="246"/>
      <c r="Q1164" s="102">
        <v>25</v>
      </c>
      <c r="R1164" s="248" t="s">
        <v>376</v>
      </c>
      <c r="S1164" s="249"/>
      <c r="T1164" s="250"/>
      <c r="U1164" s="132"/>
    </row>
    <row r="1165" spans="1:21" ht="24.75" customHeight="1">
      <c r="A1165" s="265" t="s">
        <v>129</v>
      </c>
      <c r="B1165" s="266"/>
      <c r="C1165" s="158"/>
      <c r="D1165" s="158"/>
      <c r="E1165" s="108">
        <f t="shared" si="31"/>
        <v>0</v>
      </c>
      <c r="F1165" s="160"/>
      <c r="G1165" s="161"/>
      <c r="H1165" s="159"/>
      <c r="I1165" s="159"/>
      <c r="J1165" s="159"/>
      <c r="K1165" s="159"/>
      <c r="L1165" s="21"/>
      <c r="M1165" s="102">
        <v>10</v>
      </c>
      <c r="N1165" s="245" t="s">
        <v>368</v>
      </c>
      <c r="O1165" s="246"/>
      <c r="P1165" s="246"/>
      <c r="Q1165" s="102">
        <v>26</v>
      </c>
      <c r="R1165" s="248" t="s">
        <v>375</v>
      </c>
      <c r="S1165" s="249"/>
      <c r="T1165" s="250"/>
      <c r="U1165" s="132"/>
    </row>
    <row r="1166" spans="1:21" ht="24.75" customHeight="1">
      <c r="A1166" s="270" t="s">
        <v>660</v>
      </c>
      <c r="B1166" s="271"/>
      <c r="C1166" s="158"/>
      <c r="D1166" s="158"/>
      <c r="E1166" s="108">
        <f t="shared" si="31"/>
        <v>0</v>
      </c>
      <c r="F1166" s="160"/>
      <c r="G1166" s="161"/>
      <c r="H1166" s="159"/>
      <c r="I1166" s="159"/>
      <c r="J1166" s="159"/>
      <c r="K1166" s="159"/>
      <c r="L1166" s="21"/>
      <c r="M1166" s="102">
        <v>11</v>
      </c>
      <c r="N1166" s="245" t="s">
        <v>245</v>
      </c>
      <c r="O1166" s="246"/>
      <c r="P1166" s="246"/>
      <c r="Q1166" s="109">
        <v>27</v>
      </c>
      <c r="R1166" s="248" t="s">
        <v>374</v>
      </c>
      <c r="S1166" s="249"/>
      <c r="T1166" s="250"/>
      <c r="U1166" s="132"/>
    </row>
    <row r="1167" spans="1:21" ht="24.75" customHeight="1">
      <c r="A1167" s="265" t="s">
        <v>130</v>
      </c>
      <c r="B1167" s="266"/>
      <c r="C1167" s="158"/>
      <c r="D1167" s="158"/>
      <c r="E1167" s="108">
        <f t="shared" si="31"/>
        <v>0</v>
      </c>
      <c r="F1167" s="160"/>
      <c r="G1167" s="161"/>
      <c r="H1167" s="159"/>
      <c r="I1167" s="159"/>
      <c r="J1167" s="159"/>
      <c r="K1167" s="159"/>
      <c r="L1167" s="21"/>
      <c r="M1167" s="102">
        <v>12</v>
      </c>
      <c r="N1167" s="245" t="s">
        <v>369</v>
      </c>
      <c r="O1167" s="246"/>
      <c r="P1167" s="246"/>
      <c r="Q1167" s="102">
        <v>28</v>
      </c>
      <c r="R1167" s="248" t="s">
        <v>373</v>
      </c>
      <c r="S1167" s="249"/>
      <c r="T1167" s="250"/>
      <c r="U1167" s="132"/>
    </row>
    <row r="1168" spans="1:21" ht="24.75" customHeight="1">
      <c r="A1168" s="265" t="s">
        <v>131</v>
      </c>
      <c r="B1168" s="266"/>
      <c r="C1168" s="158"/>
      <c r="D1168" s="158"/>
      <c r="E1168" s="108">
        <f t="shared" si="31"/>
        <v>0</v>
      </c>
      <c r="F1168" s="160"/>
      <c r="G1168" s="161"/>
      <c r="H1168" s="159"/>
      <c r="I1168" s="159"/>
      <c r="J1168" s="159"/>
      <c r="K1168" s="159"/>
      <c r="L1168" s="21"/>
      <c r="M1168" s="102">
        <v>13</v>
      </c>
      <c r="N1168" s="245" t="s">
        <v>388</v>
      </c>
      <c r="O1168" s="246"/>
      <c r="P1168" s="246"/>
      <c r="Q1168" s="102">
        <v>29</v>
      </c>
      <c r="R1168" s="248" t="s">
        <v>372</v>
      </c>
      <c r="S1168" s="249"/>
      <c r="T1168" s="250"/>
      <c r="U1168" s="132"/>
    </row>
    <row r="1169" spans="1:21" ht="24.75" customHeight="1">
      <c r="A1169" s="265" t="s">
        <v>132</v>
      </c>
      <c r="B1169" s="266"/>
      <c r="C1169" s="158"/>
      <c r="D1169" s="158"/>
      <c r="E1169" s="108">
        <f t="shared" si="31"/>
        <v>0</v>
      </c>
      <c r="F1169" s="160"/>
      <c r="G1169" s="161"/>
      <c r="H1169" s="159"/>
      <c r="I1169" s="159"/>
      <c r="J1169" s="159"/>
      <c r="K1169" s="159"/>
      <c r="L1169" s="21"/>
      <c r="M1169" s="102">
        <v>14</v>
      </c>
      <c r="N1169" s="245" t="s">
        <v>389</v>
      </c>
      <c r="O1169" s="246"/>
      <c r="P1169" s="246"/>
      <c r="Q1169" s="109">
        <v>30</v>
      </c>
      <c r="R1169" s="248" t="s">
        <v>371</v>
      </c>
      <c r="S1169" s="249"/>
      <c r="T1169" s="250"/>
      <c r="U1169" s="132"/>
    </row>
    <row r="1170" spans="1:21" ht="24.75" customHeight="1">
      <c r="A1170" s="251" t="s">
        <v>731</v>
      </c>
      <c r="B1170" s="252"/>
      <c r="C1170" s="154" t="str">
        <f>IF(COUNTBLANK(C1157:C1169),"空欄あり",COUNT(C1157:C1169)-COUNTIF(C1157:C1169,0))</f>
        <v>空欄あり</v>
      </c>
      <c r="D1170" s="154" t="str">
        <f>IF(COUNTBLANK(D1157:D1169),"空欄あり",COUNT(D1157:D1169)-COUNTIF(D1157:D1169,0))</f>
        <v>空欄あり</v>
      </c>
      <c r="E1170" s="157"/>
      <c r="F1170" s="21"/>
      <c r="G1170" s="21"/>
      <c r="H1170" s="21"/>
      <c r="I1170" s="21"/>
      <c r="J1170" s="21"/>
      <c r="K1170" s="21"/>
      <c r="L1170" s="21"/>
      <c r="M1170" s="102">
        <v>15</v>
      </c>
      <c r="N1170" s="245" t="s">
        <v>390</v>
      </c>
      <c r="O1170" s="246"/>
      <c r="P1170" s="247"/>
      <c r="Q1170" s="102">
        <v>31</v>
      </c>
      <c r="R1170" s="248" t="s">
        <v>370</v>
      </c>
      <c r="S1170" s="249"/>
      <c r="T1170" s="250"/>
      <c r="U1170" s="132"/>
    </row>
    <row r="1171" spans="1:21" ht="24.75" customHeight="1">
      <c r="A1171" s="251" t="s">
        <v>732</v>
      </c>
      <c r="B1171" s="252"/>
      <c r="C1171" s="154" t="str">
        <f>IF(C1170="空欄あり","-",IF(D1154="","-",IF(I1154="","-",IF(G1171=0,"-",IF(C1170=10,SUM(C1157:C1169)*1.3,IF(C1170=11,SUM(C1157:C1169)*1.182,IF(C1170=12,SUM(C1157:C1169)*1.084,IF(C1170=13,SUM(C1157:C1169)*1,"-"))))))))</f>
        <v>-</v>
      </c>
      <c r="D1171" s="154" t="str">
        <f>IF(D1170="空欄あり","-",IF(D1154="","-",IF(I1154="","-",IF(G1171=0,"-",IF(D1170=10,SUM(D1157:D1169)*1.3,IF(D1170=11,SUM(D1157:D1169)*1.182,IF(D1170=12,SUM(D1157:D1169)*1.084,IF(D1170=13,SUM(D1157:D1169)*1,"-"))))))))</f>
        <v>-</v>
      </c>
      <c r="E1171" s="156" t="str">
        <f>IF(C1171="-","-",IF(D1171="-","-",D1171-C1171))</f>
        <v>-</v>
      </c>
      <c r="F1171" s="21"/>
      <c r="G1171" s="155">
        <f>IF(A1164=選択肢!$A$13,1,IF(A1164=選択肢!$A$14,1,0))</f>
        <v>0</v>
      </c>
      <c r="H1171" s="21"/>
      <c r="I1171" s="21"/>
      <c r="J1171" s="21"/>
      <c r="K1171" s="21"/>
      <c r="L1171" s="21"/>
      <c r="M1171" s="102">
        <v>16</v>
      </c>
      <c r="N1171" s="245" t="s">
        <v>391</v>
      </c>
      <c r="O1171" s="246"/>
      <c r="P1171" s="247"/>
      <c r="Q1171" s="21"/>
      <c r="R1171" s="21"/>
      <c r="S1171" s="21"/>
      <c r="T1171" s="21"/>
      <c r="U1171" s="132"/>
    </row>
    <row r="1172" spans="1:21" ht="18.600000000000001" thickBot="1">
      <c r="A1172" s="143"/>
      <c r="B1172" s="142"/>
      <c r="C1172" s="142"/>
      <c r="D1172" s="142"/>
      <c r="E1172" s="142"/>
      <c r="F1172" s="135"/>
      <c r="G1172" s="135"/>
      <c r="H1172" s="135"/>
      <c r="I1172" s="135"/>
      <c r="J1172" s="135"/>
      <c r="K1172" s="135"/>
      <c r="L1172" s="135"/>
      <c r="M1172" s="135"/>
      <c r="N1172" s="135"/>
      <c r="O1172" s="135"/>
      <c r="P1172" s="135"/>
      <c r="Q1172" s="135"/>
      <c r="R1172" s="135"/>
      <c r="S1172" s="135"/>
      <c r="T1172" s="135"/>
      <c r="U1172" s="136"/>
    </row>
    <row r="1173" spans="1:21" ht="18.600000000000001" thickBot="1"/>
    <row r="1174" spans="1:21">
      <c r="A1174" s="137">
        <v>31</v>
      </c>
      <c r="B1174" s="129"/>
      <c r="C1174" s="129"/>
      <c r="D1174" s="129"/>
      <c r="E1174" s="129"/>
      <c r="F1174" s="129"/>
      <c r="G1174" s="129"/>
      <c r="H1174" s="129"/>
      <c r="I1174" s="129"/>
      <c r="J1174" s="129"/>
      <c r="K1174" s="129"/>
      <c r="L1174" s="129"/>
      <c r="M1174" s="129"/>
      <c r="N1174" s="129"/>
      <c r="O1174" s="129"/>
      <c r="P1174" s="129"/>
      <c r="Q1174" s="129"/>
      <c r="R1174" s="129"/>
      <c r="S1174" s="129"/>
      <c r="T1174" s="129"/>
      <c r="U1174" s="130"/>
    </row>
    <row r="1175" spans="1:21" ht="23.25" customHeight="1">
      <c r="A1175" s="131"/>
      <c r="B1175" s="21"/>
      <c r="C1175" s="21"/>
      <c r="D1175" s="21"/>
      <c r="E1175" s="21"/>
      <c r="F1175" s="276" t="s">
        <v>139</v>
      </c>
      <c r="G1175" s="276"/>
      <c r="H1175" s="181"/>
      <c r="I1175" s="181"/>
      <c r="J1175" s="181"/>
      <c r="K1175" s="181"/>
      <c r="L1175" s="21"/>
      <c r="M1175" s="21"/>
      <c r="N1175" s="21"/>
      <c r="O1175" s="21"/>
      <c r="P1175" s="21"/>
      <c r="Q1175" s="21"/>
      <c r="R1175" s="21"/>
      <c r="S1175" s="21"/>
      <c r="T1175" s="21"/>
      <c r="U1175" s="132"/>
    </row>
    <row r="1176" spans="1:21">
      <c r="A1176" s="131" t="s">
        <v>636</v>
      </c>
      <c r="B1176" s="21"/>
      <c r="C1176" s="21"/>
      <c r="D1176" s="21"/>
      <c r="E1176" s="21"/>
      <c r="F1176" s="21"/>
      <c r="G1176" s="21"/>
      <c r="H1176" s="21"/>
      <c r="I1176" s="21"/>
      <c r="J1176" s="21"/>
      <c r="K1176" s="21"/>
      <c r="L1176" s="21"/>
      <c r="M1176" s="21"/>
      <c r="N1176" s="21"/>
      <c r="O1176" s="21"/>
      <c r="P1176" s="21"/>
      <c r="Q1176" s="21"/>
      <c r="R1176" s="21"/>
      <c r="S1176" s="21"/>
      <c r="T1176" s="21"/>
      <c r="U1176" s="132"/>
    </row>
    <row r="1177" spans="1:21">
      <c r="A1177" s="258" t="s">
        <v>123</v>
      </c>
      <c r="B1177" s="192"/>
      <c r="C1177" s="208"/>
      <c r="D1177" s="209"/>
      <c r="E1177" s="210"/>
      <c r="F1177" s="103"/>
      <c r="G1177" s="103"/>
      <c r="H1177" s="103"/>
      <c r="I1177" s="103"/>
      <c r="J1177" s="21"/>
      <c r="K1177" s="21"/>
      <c r="L1177" s="21"/>
      <c r="M1177" s="21"/>
      <c r="N1177" s="21"/>
      <c r="O1177" s="21"/>
      <c r="P1177" s="21"/>
      <c r="Q1177" s="21"/>
      <c r="R1177" s="21"/>
      <c r="S1177" s="21"/>
      <c r="T1177" s="21"/>
      <c r="U1177" s="132"/>
    </row>
    <row r="1178" spans="1:21">
      <c r="A1178" s="258" t="s">
        <v>43</v>
      </c>
      <c r="B1178" s="192"/>
      <c r="C1178" s="208"/>
      <c r="D1178" s="209"/>
      <c r="E1178" s="210"/>
      <c r="F1178" s="103"/>
      <c r="G1178" s="103"/>
      <c r="H1178" s="103"/>
      <c r="I1178" s="103"/>
      <c r="J1178" s="21"/>
      <c r="K1178" s="21"/>
      <c r="L1178" s="21"/>
      <c r="M1178" s="21"/>
      <c r="N1178" s="21"/>
      <c r="O1178" s="21"/>
      <c r="P1178" s="21"/>
      <c r="Q1178" s="21"/>
      <c r="R1178" s="21"/>
      <c r="S1178" s="21"/>
      <c r="T1178" s="21"/>
      <c r="U1178" s="132"/>
    </row>
    <row r="1179" spans="1:21">
      <c r="A1179" s="258" t="s">
        <v>44</v>
      </c>
      <c r="B1179" s="192"/>
      <c r="C1179" s="208"/>
      <c r="D1179" s="209"/>
      <c r="E1179" s="210"/>
      <c r="F1179" s="67"/>
      <c r="G1179" s="67"/>
      <c r="H1179" s="67"/>
      <c r="I1179" s="67"/>
      <c r="J1179" s="67"/>
      <c r="K1179" s="67"/>
      <c r="L1179" s="67"/>
      <c r="M1179" s="21"/>
      <c r="N1179" s="21"/>
      <c r="O1179" s="21"/>
      <c r="P1179" s="21"/>
      <c r="Q1179" s="21"/>
      <c r="R1179" s="21"/>
      <c r="S1179" s="21"/>
      <c r="T1179" s="21"/>
      <c r="U1179" s="132"/>
    </row>
    <row r="1180" spans="1:21">
      <c r="A1180" s="258" t="s">
        <v>45</v>
      </c>
      <c r="B1180" s="192"/>
      <c r="C1180" s="243"/>
      <c r="D1180" s="244"/>
      <c r="E1180" s="244"/>
      <c r="F1180" s="243"/>
      <c r="G1180" s="244"/>
      <c r="H1180" s="244"/>
      <c r="I1180" s="211"/>
      <c r="J1180" s="211"/>
      <c r="K1180" s="211"/>
      <c r="L1180" s="67"/>
      <c r="M1180" s="21"/>
      <c r="N1180" s="21"/>
      <c r="O1180" s="21"/>
      <c r="P1180" s="21"/>
      <c r="Q1180" s="21"/>
      <c r="R1180" s="21"/>
      <c r="S1180" s="21"/>
      <c r="T1180" s="21"/>
      <c r="U1180" s="132"/>
    </row>
    <row r="1181" spans="1:21">
      <c r="A1181" s="275" t="s">
        <v>46</v>
      </c>
      <c r="B1181" s="223"/>
      <c r="C1181" s="243"/>
      <c r="D1181" s="244"/>
      <c r="E1181" s="253"/>
      <c r="F1181" s="67"/>
      <c r="G1181" s="67"/>
      <c r="H1181" s="67"/>
      <c r="I1181" s="67"/>
      <c r="J1181" s="67"/>
      <c r="K1181" s="67"/>
      <c r="L1181" s="67"/>
      <c r="M1181" s="21"/>
      <c r="N1181" s="21"/>
      <c r="O1181" s="21"/>
      <c r="P1181" s="21"/>
      <c r="Q1181" s="21"/>
      <c r="R1181" s="21"/>
      <c r="S1181" s="21"/>
      <c r="T1181" s="21"/>
      <c r="U1181" s="132"/>
    </row>
    <row r="1182" spans="1:21">
      <c r="A1182" s="258" t="s">
        <v>47</v>
      </c>
      <c r="B1182" s="192"/>
      <c r="C1182" s="208"/>
      <c r="D1182" s="209"/>
      <c r="E1182" s="210"/>
      <c r="F1182" s="103"/>
      <c r="G1182" s="103"/>
      <c r="H1182" s="103"/>
      <c r="I1182" s="103"/>
      <c r="J1182" s="103"/>
      <c r="K1182" s="103"/>
      <c r="L1182" s="103"/>
      <c r="M1182" s="21"/>
      <c r="N1182" s="21"/>
      <c r="O1182" s="21"/>
      <c r="P1182" s="21"/>
      <c r="Q1182" s="21"/>
      <c r="R1182" s="21"/>
      <c r="S1182" s="21"/>
      <c r="T1182" s="21"/>
      <c r="U1182" s="132"/>
    </row>
    <row r="1183" spans="1:21" ht="12.75" customHeight="1">
      <c r="A1183" s="133"/>
      <c r="B1183" s="103"/>
      <c r="C1183" s="103"/>
      <c r="D1183" s="103"/>
      <c r="E1183" s="103"/>
      <c r="F1183" s="103"/>
      <c r="G1183" s="103"/>
      <c r="H1183" s="103"/>
      <c r="I1183" s="103"/>
      <c r="J1183" s="103"/>
      <c r="K1183" s="103"/>
      <c r="L1183" s="103"/>
      <c r="M1183" s="21"/>
      <c r="N1183" s="21"/>
      <c r="O1183" s="21"/>
      <c r="P1183" s="21"/>
      <c r="Q1183" s="21"/>
      <c r="R1183" s="21"/>
      <c r="S1183" s="21"/>
      <c r="T1183" s="21"/>
      <c r="U1183" s="132"/>
    </row>
    <row r="1184" spans="1:21" ht="23.25" customHeight="1">
      <c r="A1184" s="134" t="s">
        <v>186</v>
      </c>
      <c r="B1184" s="104"/>
      <c r="C1184" s="104"/>
      <c r="D1184" s="104"/>
      <c r="E1184" s="104"/>
      <c r="F1184" s="104"/>
      <c r="G1184" s="104"/>
      <c r="H1184" s="104"/>
      <c r="I1184" s="104"/>
      <c r="J1184" s="104"/>
      <c r="K1184" s="104"/>
      <c r="L1184" s="21"/>
      <c r="M1184" s="21"/>
      <c r="N1184" s="21"/>
      <c r="O1184" s="21"/>
      <c r="P1184" s="21"/>
      <c r="Q1184" s="21"/>
      <c r="R1184" s="21"/>
      <c r="S1184" s="21"/>
      <c r="T1184" s="21"/>
      <c r="U1184" s="132"/>
    </row>
    <row r="1185" spans="1:21">
      <c r="A1185" s="258"/>
      <c r="B1185" s="192"/>
      <c r="C1185" s="190" t="s">
        <v>63</v>
      </c>
      <c r="D1185" s="191"/>
      <c r="E1185" s="192"/>
      <c r="F1185" s="216" t="s">
        <v>138</v>
      </c>
      <c r="G1185" s="216"/>
      <c r="H1185" s="216"/>
      <c r="I1185" s="216"/>
      <c r="J1185" s="216"/>
      <c r="K1185" s="216"/>
      <c r="L1185" s="103"/>
      <c r="M1185" s="21"/>
      <c r="N1185" s="21"/>
      <c r="O1185" s="21"/>
      <c r="P1185" s="21"/>
      <c r="Q1185" s="21"/>
      <c r="R1185" s="21"/>
      <c r="S1185" s="21"/>
      <c r="T1185" s="21"/>
      <c r="U1185" s="132"/>
    </row>
    <row r="1186" spans="1:21">
      <c r="A1186" s="262" t="s">
        <v>637</v>
      </c>
      <c r="B1186" s="263"/>
      <c r="C1186" s="243"/>
      <c r="D1186" s="244"/>
      <c r="E1186" s="253"/>
      <c r="F1186" s="243"/>
      <c r="G1186" s="253"/>
      <c r="H1186" s="243"/>
      <c r="I1186" s="253"/>
      <c r="J1186" s="243"/>
      <c r="K1186" s="253"/>
      <c r="L1186" s="67"/>
      <c r="M1186" s="21"/>
      <c r="N1186" s="21"/>
      <c r="O1186" s="21"/>
      <c r="P1186" s="21"/>
      <c r="Q1186" s="21"/>
      <c r="R1186" s="21"/>
      <c r="S1186" s="21"/>
      <c r="T1186" s="21"/>
      <c r="U1186" s="132"/>
    </row>
    <row r="1187" spans="1:21">
      <c r="A1187" s="264" t="s">
        <v>638</v>
      </c>
      <c r="B1187" s="204"/>
      <c r="C1187" s="243"/>
      <c r="D1187" s="244"/>
      <c r="E1187" s="253"/>
      <c r="F1187" s="243"/>
      <c r="G1187" s="253"/>
      <c r="H1187" s="243"/>
      <c r="I1187" s="253"/>
      <c r="J1187" s="243"/>
      <c r="K1187" s="253"/>
      <c r="L1187" s="103"/>
      <c r="M1187" s="21"/>
      <c r="N1187" s="21"/>
      <c r="O1187" s="21"/>
      <c r="P1187" s="21"/>
      <c r="Q1187" s="21"/>
      <c r="R1187" s="21"/>
      <c r="S1187" s="21"/>
      <c r="T1187" s="21"/>
      <c r="U1187" s="132"/>
    </row>
    <row r="1188" spans="1:21">
      <c r="A1188" s="277" t="s">
        <v>48</v>
      </c>
      <c r="B1188" s="278"/>
      <c r="C1188" s="181"/>
      <c r="D1188" s="181"/>
      <c r="E1188" s="105" t="s">
        <v>133</v>
      </c>
      <c r="F1188" s="67"/>
      <c r="G1188" s="67"/>
      <c r="H1188" s="67"/>
      <c r="I1188" s="67"/>
      <c r="J1188" s="67"/>
      <c r="K1188" s="103"/>
      <c r="L1188" s="103"/>
      <c r="M1188" s="21"/>
      <c r="N1188" s="21"/>
      <c r="O1188" s="21"/>
      <c r="P1188" s="21"/>
      <c r="Q1188" s="21"/>
      <c r="R1188" s="21"/>
      <c r="S1188" s="21"/>
      <c r="T1188" s="21"/>
      <c r="U1188" s="132"/>
    </row>
    <row r="1189" spans="1:21">
      <c r="A1189" s="133"/>
      <c r="B1189" s="103"/>
      <c r="C1189" s="103"/>
      <c r="D1189" s="103"/>
      <c r="E1189" s="103"/>
      <c r="F1189" s="67"/>
      <c r="G1189" s="67"/>
      <c r="H1189" s="67"/>
      <c r="I1189" s="67"/>
      <c r="J1189" s="67"/>
      <c r="K1189" s="103"/>
      <c r="L1189" s="103"/>
      <c r="M1189" s="21"/>
      <c r="N1189" s="21"/>
      <c r="O1189" s="21"/>
      <c r="P1189" s="21"/>
      <c r="Q1189" s="21"/>
      <c r="R1189" s="21"/>
      <c r="S1189" s="21"/>
      <c r="T1189" s="21"/>
      <c r="U1189" s="132"/>
    </row>
    <row r="1190" spans="1:21" ht="23.25" customHeight="1">
      <c r="A1190" s="134" t="s">
        <v>187</v>
      </c>
      <c r="B1190" s="104"/>
      <c r="C1190" s="104"/>
      <c r="D1190" s="104"/>
      <c r="E1190" s="104"/>
      <c r="F1190" s="104"/>
      <c r="G1190" s="104"/>
      <c r="H1190" s="104"/>
      <c r="I1190" s="104"/>
      <c r="J1190" s="104"/>
      <c r="K1190" s="104"/>
      <c r="L1190" s="21"/>
      <c r="M1190" s="21"/>
      <c r="N1190" s="21"/>
      <c r="O1190" s="21"/>
      <c r="P1190" s="21"/>
      <c r="Q1190" s="21"/>
      <c r="R1190" s="21"/>
      <c r="S1190" s="21"/>
      <c r="T1190" s="21"/>
      <c r="U1190" s="132"/>
    </row>
    <row r="1191" spans="1:21" ht="34.5" customHeight="1">
      <c r="A1191" s="254" t="s">
        <v>743</v>
      </c>
      <c r="B1191" s="255"/>
      <c r="C1191" s="255"/>
      <c r="D1191" s="255"/>
      <c r="E1191" s="255"/>
      <c r="F1191" s="255"/>
      <c r="G1191" s="255"/>
      <c r="H1191" s="255"/>
      <c r="I1191" s="255"/>
      <c r="J1191" s="255"/>
      <c r="K1191" s="255"/>
      <c r="L1191" s="255"/>
      <c r="M1191" s="255"/>
      <c r="N1191" s="255"/>
      <c r="O1191" s="255"/>
      <c r="P1191" s="255"/>
      <c r="Q1191" s="255"/>
      <c r="R1191" s="255"/>
      <c r="S1191" s="255"/>
      <c r="T1191" s="255"/>
      <c r="U1191" s="132"/>
    </row>
    <row r="1192" spans="1:21" ht="102.45" customHeight="1">
      <c r="A1192" s="254"/>
      <c r="B1192" s="255"/>
      <c r="C1192" s="255"/>
      <c r="D1192" s="255"/>
      <c r="E1192" s="255"/>
      <c r="F1192" s="255"/>
      <c r="G1192" s="255"/>
      <c r="H1192" s="255"/>
      <c r="I1192" s="255"/>
      <c r="J1192" s="255"/>
      <c r="K1192" s="255"/>
      <c r="L1192" s="255"/>
      <c r="M1192" s="255"/>
      <c r="N1192" s="255"/>
      <c r="O1192" s="255"/>
      <c r="P1192" s="255"/>
      <c r="Q1192" s="255"/>
      <c r="R1192" s="255"/>
      <c r="S1192" s="255"/>
      <c r="T1192" s="255"/>
      <c r="U1192" s="132"/>
    </row>
    <row r="1193" spans="1:21">
      <c r="A1193" s="258" t="s">
        <v>179</v>
      </c>
      <c r="B1193" s="191"/>
      <c r="C1193" s="191"/>
      <c r="D1193" s="256"/>
      <c r="E1193" s="257"/>
      <c r="F1193" s="259" t="s">
        <v>180</v>
      </c>
      <c r="G1193" s="260"/>
      <c r="H1193" s="260"/>
      <c r="I1193" s="256"/>
      <c r="J1193" s="257"/>
      <c r="K1193" s="21"/>
      <c r="L1193" s="21"/>
      <c r="M1193" s="261" t="s">
        <v>395</v>
      </c>
      <c r="N1193" s="261"/>
      <c r="O1193" s="261"/>
      <c r="P1193" s="261"/>
      <c r="Q1193" s="261"/>
      <c r="R1193" s="261"/>
      <c r="S1193" s="261"/>
      <c r="T1193" s="261"/>
      <c r="U1193" s="132"/>
    </row>
    <row r="1194" spans="1:21" ht="18.600000000000001" thickBot="1">
      <c r="A1194" s="267" t="s">
        <v>393</v>
      </c>
      <c r="B1194" s="216"/>
      <c r="C1194" s="221" t="s">
        <v>135</v>
      </c>
      <c r="D1194" s="222"/>
      <c r="E1194" s="223"/>
      <c r="F1194" s="274" t="s">
        <v>394</v>
      </c>
      <c r="G1194" s="216"/>
      <c r="H1194" s="216"/>
      <c r="I1194" s="216"/>
      <c r="J1194" s="216"/>
      <c r="K1194" s="216"/>
      <c r="L1194" s="21"/>
      <c r="M1194" s="106" t="s">
        <v>24</v>
      </c>
      <c r="N1194" s="190" t="s">
        <v>359</v>
      </c>
      <c r="O1194" s="191"/>
      <c r="P1194" s="191"/>
      <c r="Q1194" s="106" t="s">
        <v>24</v>
      </c>
      <c r="R1194" s="190" t="s">
        <v>359</v>
      </c>
      <c r="S1194" s="191"/>
      <c r="T1194" s="192"/>
      <c r="U1194" s="132"/>
    </row>
    <row r="1195" spans="1:21" ht="18.75" customHeight="1" thickTop="1">
      <c r="A1195" s="267"/>
      <c r="B1195" s="216"/>
      <c r="C1195" s="26" t="s">
        <v>134</v>
      </c>
      <c r="D1195" s="26" t="s">
        <v>50</v>
      </c>
      <c r="E1195" s="39" t="s">
        <v>51</v>
      </c>
      <c r="F1195" s="107" t="s">
        <v>52</v>
      </c>
      <c r="G1195" s="70" t="s">
        <v>53</v>
      </c>
      <c r="H1195" s="46" t="s">
        <v>54</v>
      </c>
      <c r="I1195" s="46" t="s">
        <v>55</v>
      </c>
      <c r="J1195" s="46" t="s">
        <v>56</v>
      </c>
      <c r="K1195" s="46" t="s">
        <v>57</v>
      </c>
      <c r="L1195" s="21"/>
      <c r="M1195" s="102">
        <v>1</v>
      </c>
      <c r="N1195" s="245" t="s">
        <v>386</v>
      </c>
      <c r="O1195" s="246"/>
      <c r="P1195" s="246"/>
      <c r="Q1195" s="102">
        <v>17</v>
      </c>
      <c r="R1195" s="248" t="s">
        <v>241</v>
      </c>
      <c r="S1195" s="249"/>
      <c r="T1195" s="250"/>
      <c r="U1195" s="132"/>
    </row>
    <row r="1196" spans="1:21" ht="24.75" customHeight="1">
      <c r="A1196" s="265" t="s">
        <v>124</v>
      </c>
      <c r="B1196" s="266"/>
      <c r="C1196" s="158"/>
      <c r="D1196" s="158"/>
      <c r="E1196" s="108">
        <f>D1196-C1196</f>
        <v>0</v>
      </c>
      <c r="F1196" s="160"/>
      <c r="G1196" s="161"/>
      <c r="H1196" s="159"/>
      <c r="I1196" s="159"/>
      <c r="J1196" s="159"/>
      <c r="K1196" s="159"/>
      <c r="L1196" s="21"/>
      <c r="M1196" s="102">
        <v>2</v>
      </c>
      <c r="N1196" s="245" t="s">
        <v>360</v>
      </c>
      <c r="O1196" s="246"/>
      <c r="P1196" s="246"/>
      <c r="Q1196" s="109">
        <v>18</v>
      </c>
      <c r="R1196" s="248" t="s">
        <v>385</v>
      </c>
      <c r="S1196" s="249"/>
      <c r="T1196" s="250"/>
      <c r="U1196" s="132"/>
    </row>
    <row r="1197" spans="1:21" ht="24.75" customHeight="1">
      <c r="A1197" s="265" t="s">
        <v>125</v>
      </c>
      <c r="B1197" s="266"/>
      <c r="C1197" s="158"/>
      <c r="D1197" s="158"/>
      <c r="E1197" s="108">
        <f>D1197-C1197</f>
        <v>0</v>
      </c>
      <c r="F1197" s="160"/>
      <c r="G1197" s="161"/>
      <c r="H1197" s="159"/>
      <c r="I1197" s="159"/>
      <c r="J1197" s="159"/>
      <c r="K1197" s="159"/>
      <c r="L1197" s="21"/>
      <c r="M1197" s="102">
        <v>3</v>
      </c>
      <c r="N1197" s="245" t="s">
        <v>387</v>
      </c>
      <c r="O1197" s="246"/>
      <c r="P1197" s="246"/>
      <c r="Q1197" s="102">
        <v>19</v>
      </c>
      <c r="R1197" s="248" t="s">
        <v>384</v>
      </c>
      <c r="S1197" s="249"/>
      <c r="T1197" s="250"/>
      <c r="U1197" s="132"/>
    </row>
    <row r="1198" spans="1:21" ht="27" customHeight="1">
      <c r="A1198" s="265" t="s">
        <v>126</v>
      </c>
      <c r="B1198" s="266"/>
      <c r="C1198" s="158"/>
      <c r="D1198" s="158"/>
      <c r="E1198" s="108">
        <f>D1198-C1198</f>
        <v>0</v>
      </c>
      <c r="F1198" s="160"/>
      <c r="G1198" s="161"/>
      <c r="H1198" s="159"/>
      <c r="I1198" s="159"/>
      <c r="J1198" s="159"/>
      <c r="K1198" s="159"/>
      <c r="L1198" s="21"/>
      <c r="M1198" s="102">
        <v>4</v>
      </c>
      <c r="N1198" s="245" t="s">
        <v>362</v>
      </c>
      <c r="O1198" s="246"/>
      <c r="P1198" s="246"/>
      <c r="Q1198" s="102">
        <v>20</v>
      </c>
      <c r="R1198" s="248" t="s">
        <v>383</v>
      </c>
      <c r="S1198" s="249"/>
      <c r="T1198" s="250"/>
      <c r="U1198" s="132"/>
    </row>
    <row r="1199" spans="1:21" ht="24.75" customHeight="1">
      <c r="A1199" s="265" t="s">
        <v>127</v>
      </c>
      <c r="B1199" s="266"/>
      <c r="C1199" s="158"/>
      <c r="D1199" s="158"/>
      <c r="E1199" s="108">
        <f t="shared" ref="E1199:E1200" si="32">D1199-C1199</f>
        <v>0</v>
      </c>
      <c r="F1199" s="160"/>
      <c r="G1199" s="161"/>
      <c r="H1199" s="159"/>
      <c r="I1199" s="159"/>
      <c r="J1199" s="159"/>
      <c r="K1199" s="159"/>
      <c r="L1199" s="21"/>
      <c r="M1199" s="102">
        <v>5</v>
      </c>
      <c r="N1199" s="245" t="s">
        <v>363</v>
      </c>
      <c r="O1199" s="246"/>
      <c r="P1199" s="246"/>
      <c r="Q1199" s="109">
        <v>21</v>
      </c>
      <c r="R1199" s="248" t="s">
        <v>380</v>
      </c>
      <c r="S1199" s="249"/>
      <c r="T1199" s="250"/>
      <c r="U1199" s="132"/>
    </row>
    <row r="1200" spans="1:21" ht="24.75" customHeight="1">
      <c r="A1200" s="270" t="s">
        <v>658</v>
      </c>
      <c r="B1200" s="271"/>
      <c r="C1200" s="158"/>
      <c r="D1200" s="158"/>
      <c r="E1200" s="108">
        <f t="shared" si="32"/>
        <v>0</v>
      </c>
      <c r="F1200" s="160"/>
      <c r="G1200" s="161"/>
      <c r="H1200" s="159"/>
      <c r="I1200" s="159"/>
      <c r="J1200" s="159"/>
      <c r="K1200" s="159"/>
      <c r="L1200" s="21"/>
      <c r="M1200" s="102">
        <v>6</v>
      </c>
      <c r="N1200" s="245" t="s">
        <v>364</v>
      </c>
      <c r="O1200" s="246"/>
      <c r="P1200" s="246"/>
      <c r="Q1200" s="102">
        <v>22</v>
      </c>
      <c r="R1200" s="248" t="s">
        <v>379</v>
      </c>
      <c r="S1200" s="249"/>
      <c r="T1200" s="250"/>
      <c r="U1200" s="132"/>
    </row>
    <row r="1201" spans="1:21" ht="24.75" customHeight="1">
      <c r="A1201" s="270" t="s">
        <v>659</v>
      </c>
      <c r="B1201" s="271"/>
      <c r="C1201" s="158"/>
      <c r="D1201" s="158"/>
      <c r="E1201" s="108">
        <f>D1201-C1201</f>
        <v>0</v>
      </c>
      <c r="F1201" s="160"/>
      <c r="G1201" s="161"/>
      <c r="H1201" s="159"/>
      <c r="I1201" s="159"/>
      <c r="J1201" s="159"/>
      <c r="K1201" s="159"/>
      <c r="L1201" s="21"/>
      <c r="M1201" s="102">
        <v>7</v>
      </c>
      <c r="N1201" s="245" t="s">
        <v>365</v>
      </c>
      <c r="O1201" s="246"/>
      <c r="P1201" s="246"/>
      <c r="Q1201" s="102">
        <v>23</v>
      </c>
      <c r="R1201" s="248" t="s">
        <v>378</v>
      </c>
      <c r="S1201" s="249"/>
      <c r="T1201" s="250"/>
      <c r="U1201" s="132"/>
    </row>
    <row r="1202" spans="1:21" ht="29.4" customHeight="1">
      <c r="A1202" s="272" t="s">
        <v>128</v>
      </c>
      <c r="B1202" s="273"/>
      <c r="C1202" s="158"/>
      <c r="D1202" s="158"/>
      <c r="E1202" s="108">
        <f>D1202-C1202</f>
        <v>0</v>
      </c>
      <c r="F1202" s="160"/>
      <c r="G1202" s="161"/>
      <c r="H1202" s="159"/>
      <c r="I1202" s="159"/>
      <c r="J1202" s="159"/>
      <c r="K1202" s="159"/>
      <c r="L1202" s="21"/>
      <c r="M1202" s="102">
        <v>8</v>
      </c>
      <c r="N1202" s="245" t="s">
        <v>366</v>
      </c>
      <c r="O1202" s="246"/>
      <c r="P1202" s="246"/>
      <c r="Q1202" s="109">
        <v>24</v>
      </c>
      <c r="R1202" s="248" t="s">
        <v>377</v>
      </c>
      <c r="S1202" s="249"/>
      <c r="T1202" s="250"/>
      <c r="U1202" s="132"/>
    </row>
    <row r="1203" spans="1:21" ht="32.4" customHeight="1">
      <c r="A1203" s="268" t="s">
        <v>734</v>
      </c>
      <c r="B1203" s="269"/>
      <c r="C1203" s="158"/>
      <c r="D1203" s="158"/>
      <c r="E1203" s="108">
        <f t="shared" ref="E1203:E1205" si="33">D1203-C1203</f>
        <v>0</v>
      </c>
      <c r="F1203" s="160"/>
      <c r="G1203" s="161"/>
      <c r="H1203" s="159"/>
      <c r="I1203" s="159"/>
      <c r="J1203" s="159"/>
      <c r="K1203" s="159"/>
      <c r="L1203" s="21"/>
      <c r="M1203" s="102">
        <v>9</v>
      </c>
      <c r="N1203" s="245" t="s">
        <v>367</v>
      </c>
      <c r="O1203" s="246"/>
      <c r="P1203" s="246"/>
      <c r="Q1203" s="102">
        <v>25</v>
      </c>
      <c r="R1203" s="248" t="s">
        <v>376</v>
      </c>
      <c r="S1203" s="249"/>
      <c r="T1203" s="250"/>
      <c r="U1203" s="132"/>
    </row>
    <row r="1204" spans="1:21" ht="24.75" customHeight="1">
      <c r="A1204" s="265" t="s">
        <v>129</v>
      </c>
      <c r="B1204" s="266"/>
      <c r="C1204" s="158"/>
      <c r="D1204" s="158"/>
      <c r="E1204" s="108">
        <f t="shared" si="33"/>
        <v>0</v>
      </c>
      <c r="F1204" s="160"/>
      <c r="G1204" s="161"/>
      <c r="H1204" s="159"/>
      <c r="I1204" s="159"/>
      <c r="J1204" s="159"/>
      <c r="K1204" s="159"/>
      <c r="L1204" s="21"/>
      <c r="M1204" s="102">
        <v>10</v>
      </c>
      <c r="N1204" s="245" t="s">
        <v>368</v>
      </c>
      <c r="O1204" s="246"/>
      <c r="P1204" s="246"/>
      <c r="Q1204" s="102">
        <v>26</v>
      </c>
      <c r="R1204" s="248" t="s">
        <v>375</v>
      </c>
      <c r="S1204" s="249"/>
      <c r="T1204" s="250"/>
      <c r="U1204" s="132"/>
    </row>
    <row r="1205" spans="1:21" ht="24.75" customHeight="1">
      <c r="A1205" s="270" t="s">
        <v>660</v>
      </c>
      <c r="B1205" s="271"/>
      <c r="C1205" s="158"/>
      <c r="D1205" s="158"/>
      <c r="E1205" s="108">
        <f t="shared" si="33"/>
        <v>0</v>
      </c>
      <c r="F1205" s="160"/>
      <c r="G1205" s="161"/>
      <c r="H1205" s="159"/>
      <c r="I1205" s="159"/>
      <c r="J1205" s="159"/>
      <c r="K1205" s="159"/>
      <c r="L1205" s="21"/>
      <c r="M1205" s="102">
        <v>11</v>
      </c>
      <c r="N1205" s="245" t="s">
        <v>245</v>
      </c>
      <c r="O1205" s="246"/>
      <c r="P1205" s="246"/>
      <c r="Q1205" s="109">
        <v>27</v>
      </c>
      <c r="R1205" s="248" t="s">
        <v>374</v>
      </c>
      <c r="S1205" s="249"/>
      <c r="T1205" s="250"/>
      <c r="U1205" s="132"/>
    </row>
    <row r="1206" spans="1:21" ht="24.75" customHeight="1">
      <c r="A1206" s="265" t="s">
        <v>130</v>
      </c>
      <c r="B1206" s="266"/>
      <c r="C1206" s="158"/>
      <c r="D1206" s="158"/>
      <c r="E1206" s="108">
        <f>D1206-C1206</f>
        <v>0</v>
      </c>
      <c r="F1206" s="160"/>
      <c r="G1206" s="161"/>
      <c r="H1206" s="159"/>
      <c r="I1206" s="159"/>
      <c r="J1206" s="159"/>
      <c r="K1206" s="159"/>
      <c r="L1206" s="21"/>
      <c r="M1206" s="102">
        <v>12</v>
      </c>
      <c r="N1206" s="245" t="s">
        <v>369</v>
      </c>
      <c r="O1206" s="246"/>
      <c r="P1206" s="246"/>
      <c r="Q1206" s="102">
        <v>28</v>
      </c>
      <c r="R1206" s="248" t="s">
        <v>373</v>
      </c>
      <c r="S1206" s="249"/>
      <c r="T1206" s="250"/>
      <c r="U1206" s="132"/>
    </row>
    <row r="1207" spans="1:21" ht="24.75" customHeight="1">
      <c r="A1207" s="265" t="s">
        <v>131</v>
      </c>
      <c r="B1207" s="266"/>
      <c r="C1207" s="158"/>
      <c r="D1207" s="158"/>
      <c r="E1207" s="108">
        <f>D1207-C1207</f>
        <v>0</v>
      </c>
      <c r="F1207" s="160"/>
      <c r="G1207" s="161"/>
      <c r="H1207" s="159"/>
      <c r="I1207" s="159"/>
      <c r="J1207" s="159"/>
      <c r="K1207" s="159"/>
      <c r="L1207" s="21"/>
      <c r="M1207" s="102">
        <v>13</v>
      </c>
      <c r="N1207" s="245" t="s">
        <v>388</v>
      </c>
      <c r="O1207" s="246"/>
      <c r="P1207" s="246"/>
      <c r="Q1207" s="102">
        <v>29</v>
      </c>
      <c r="R1207" s="248" t="s">
        <v>372</v>
      </c>
      <c r="S1207" s="249"/>
      <c r="T1207" s="250"/>
      <c r="U1207" s="132"/>
    </row>
    <row r="1208" spans="1:21" ht="24.75" customHeight="1">
      <c r="A1208" s="265" t="s">
        <v>132</v>
      </c>
      <c r="B1208" s="266"/>
      <c r="C1208" s="158"/>
      <c r="D1208" s="158"/>
      <c r="E1208" s="108">
        <f>D1208-C1208</f>
        <v>0</v>
      </c>
      <c r="F1208" s="160"/>
      <c r="G1208" s="161"/>
      <c r="H1208" s="159"/>
      <c r="I1208" s="159"/>
      <c r="J1208" s="159"/>
      <c r="K1208" s="159"/>
      <c r="L1208" s="21"/>
      <c r="M1208" s="102">
        <v>14</v>
      </c>
      <c r="N1208" s="245" t="s">
        <v>389</v>
      </c>
      <c r="O1208" s="246"/>
      <c r="P1208" s="246"/>
      <c r="Q1208" s="109">
        <v>30</v>
      </c>
      <c r="R1208" s="248" t="s">
        <v>371</v>
      </c>
      <c r="S1208" s="249"/>
      <c r="T1208" s="250"/>
      <c r="U1208" s="132"/>
    </row>
    <row r="1209" spans="1:21" ht="24.75" customHeight="1">
      <c r="A1209" s="251" t="s">
        <v>731</v>
      </c>
      <c r="B1209" s="252"/>
      <c r="C1209" s="154" t="str">
        <f>IF(COUNTBLANK(C1196:C1208),"空欄あり",COUNT(C1196:C1208)-COUNTIF(C1196:C1208,0))</f>
        <v>空欄あり</v>
      </c>
      <c r="D1209" s="154" t="str">
        <f>IF(COUNTBLANK(D1196:D1208),"空欄あり",COUNT(D1196:D1208)-COUNTIF(D1196:D1208,0))</f>
        <v>空欄あり</v>
      </c>
      <c r="E1209" s="157"/>
      <c r="F1209" s="21"/>
      <c r="G1209" s="21"/>
      <c r="H1209" s="21"/>
      <c r="I1209" s="21"/>
      <c r="J1209" s="21"/>
      <c r="K1209" s="21"/>
      <c r="L1209" s="21"/>
      <c r="M1209" s="102">
        <v>15</v>
      </c>
      <c r="N1209" s="245" t="s">
        <v>390</v>
      </c>
      <c r="O1209" s="246"/>
      <c r="P1209" s="247"/>
      <c r="Q1209" s="102">
        <v>31</v>
      </c>
      <c r="R1209" s="248" t="s">
        <v>370</v>
      </c>
      <c r="S1209" s="249"/>
      <c r="T1209" s="250"/>
      <c r="U1209" s="132"/>
    </row>
    <row r="1210" spans="1:21" ht="24.75" customHeight="1">
      <c r="A1210" s="251" t="s">
        <v>732</v>
      </c>
      <c r="B1210" s="252"/>
      <c r="C1210" s="154" t="str">
        <f>IF(C1209="空欄あり","-",IF(D1193="","-",IF(I1193="","-",IF(G1210=0,"-",IF(C1209=10,SUM(C1196:C1208)*1.3,IF(C1209=11,SUM(C1196:C1208)*1.182,IF(C1209=12,SUM(C1196:C1208)*1.084,IF(C1209=13,SUM(C1196:C1208)*1,"-"))))))))</f>
        <v>-</v>
      </c>
      <c r="D1210" s="154" t="str">
        <f>IF(D1209="空欄あり","-",IF(D1193="","-",IF(I1193="","-",IF(G1210=0,"-",IF(D1209=10,SUM(D1196:D1208)*1.3,IF(D1209=11,SUM(D1196:D1208)*1.182,IF(D1209=12,SUM(D1196:D1208)*1.084,IF(D1209=13,SUM(D1196:D1208)*1,"-"))))))))</f>
        <v>-</v>
      </c>
      <c r="E1210" s="156" t="str">
        <f>IF(C1210="-","-",IF(D1210="-","-",D1210-C1210))</f>
        <v>-</v>
      </c>
      <c r="F1210" s="21"/>
      <c r="G1210" s="155">
        <f>IF(A1203=選択肢!$A$13,1,IF(A1203=選択肢!$A$14,1,0))</f>
        <v>0</v>
      </c>
      <c r="H1210" s="21"/>
      <c r="I1210" s="21"/>
      <c r="J1210" s="21"/>
      <c r="K1210" s="21"/>
      <c r="L1210" s="21"/>
      <c r="M1210" s="102">
        <v>16</v>
      </c>
      <c r="N1210" s="245" t="s">
        <v>391</v>
      </c>
      <c r="O1210" s="246"/>
      <c r="P1210" s="247"/>
      <c r="Q1210" s="21"/>
      <c r="R1210" s="21"/>
      <c r="S1210" s="21"/>
      <c r="T1210" s="21"/>
      <c r="U1210" s="132"/>
    </row>
    <row r="1211" spans="1:21" ht="18.600000000000001" thickBot="1">
      <c r="A1211" s="143"/>
      <c r="B1211" s="142"/>
      <c r="C1211" s="142"/>
      <c r="D1211" s="142"/>
      <c r="E1211" s="142"/>
      <c r="F1211" s="135"/>
      <c r="G1211" s="135"/>
      <c r="H1211" s="135"/>
      <c r="I1211" s="135"/>
      <c r="J1211" s="135"/>
      <c r="K1211" s="135"/>
      <c r="L1211" s="135"/>
      <c r="M1211" s="135"/>
      <c r="N1211" s="135"/>
      <c r="O1211" s="135"/>
      <c r="P1211" s="135"/>
      <c r="Q1211" s="135"/>
      <c r="R1211" s="135"/>
      <c r="S1211" s="135"/>
      <c r="T1211" s="135"/>
      <c r="U1211" s="136"/>
    </row>
    <row r="1212" spans="1:21" ht="18.600000000000001" thickBot="1"/>
    <row r="1213" spans="1:21">
      <c r="A1213" s="137">
        <v>32</v>
      </c>
      <c r="B1213" s="129"/>
      <c r="C1213" s="129"/>
      <c r="D1213" s="129"/>
      <c r="E1213" s="129"/>
      <c r="F1213" s="129"/>
      <c r="G1213" s="129"/>
      <c r="H1213" s="129"/>
      <c r="I1213" s="129"/>
      <c r="J1213" s="129"/>
      <c r="K1213" s="129"/>
      <c r="L1213" s="129"/>
      <c r="M1213" s="129"/>
      <c r="N1213" s="129"/>
      <c r="O1213" s="129"/>
      <c r="P1213" s="129"/>
      <c r="Q1213" s="129"/>
      <c r="R1213" s="129"/>
      <c r="S1213" s="129"/>
      <c r="T1213" s="129"/>
      <c r="U1213" s="130"/>
    </row>
    <row r="1214" spans="1:21" ht="23.25" customHeight="1">
      <c r="A1214" s="131"/>
      <c r="B1214" s="21"/>
      <c r="C1214" s="21"/>
      <c r="D1214" s="21"/>
      <c r="E1214" s="21"/>
      <c r="F1214" s="276" t="s">
        <v>139</v>
      </c>
      <c r="G1214" s="276"/>
      <c r="H1214" s="181"/>
      <c r="I1214" s="181"/>
      <c r="J1214" s="181"/>
      <c r="K1214" s="181"/>
      <c r="L1214" s="21"/>
      <c r="M1214" s="21"/>
      <c r="N1214" s="21"/>
      <c r="O1214" s="21"/>
      <c r="P1214" s="21"/>
      <c r="Q1214" s="21"/>
      <c r="R1214" s="21"/>
      <c r="S1214" s="21"/>
      <c r="T1214" s="21"/>
      <c r="U1214" s="132"/>
    </row>
    <row r="1215" spans="1:21">
      <c r="A1215" s="131" t="s">
        <v>636</v>
      </c>
      <c r="B1215" s="21"/>
      <c r="C1215" s="21"/>
      <c r="D1215" s="21"/>
      <c r="E1215" s="21"/>
      <c r="F1215" s="21"/>
      <c r="G1215" s="21"/>
      <c r="H1215" s="21"/>
      <c r="I1215" s="21"/>
      <c r="J1215" s="21"/>
      <c r="K1215" s="21"/>
      <c r="L1215" s="21"/>
      <c r="M1215" s="21"/>
      <c r="N1215" s="21"/>
      <c r="O1215" s="21"/>
      <c r="P1215" s="21"/>
      <c r="Q1215" s="21"/>
      <c r="R1215" s="21"/>
      <c r="S1215" s="21"/>
      <c r="T1215" s="21"/>
      <c r="U1215" s="132"/>
    </row>
    <row r="1216" spans="1:21">
      <c r="A1216" s="258" t="s">
        <v>123</v>
      </c>
      <c r="B1216" s="192"/>
      <c r="C1216" s="208"/>
      <c r="D1216" s="209"/>
      <c r="E1216" s="210"/>
      <c r="F1216" s="103"/>
      <c r="G1216" s="103"/>
      <c r="H1216" s="103"/>
      <c r="I1216" s="103"/>
      <c r="J1216" s="21"/>
      <c r="K1216" s="21"/>
      <c r="L1216" s="21"/>
      <c r="M1216" s="21"/>
      <c r="N1216" s="21"/>
      <c r="O1216" s="21"/>
      <c r="P1216" s="21"/>
      <c r="Q1216" s="21"/>
      <c r="R1216" s="21"/>
      <c r="S1216" s="21"/>
      <c r="T1216" s="21"/>
      <c r="U1216" s="132"/>
    </row>
    <row r="1217" spans="1:21">
      <c r="A1217" s="258" t="s">
        <v>43</v>
      </c>
      <c r="B1217" s="192"/>
      <c r="C1217" s="208"/>
      <c r="D1217" s="209"/>
      <c r="E1217" s="210"/>
      <c r="F1217" s="103"/>
      <c r="G1217" s="103"/>
      <c r="H1217" s="103"/>
      <c r="I1217" s="103"/>
      <c r="J1217" s="21"/>
      <c r="K1217" s="21"/>
      <c r="L1217" s="21"/>
      <c r="M1217" s="21"/>
      <c r="N1217" s="21"/>
      <c r="O1217" s="21"/>
      <c r="P1217" s="21"/>
      <c r="Q1217" s="21"/>
      <c r="R1217" s="21"/>
      <c r="S1217" s="21"/>
      <c r="T1217" s="21"/>
      <c r="U1217" s="132"/>
    </row>
    <row r="1218" spans="1:21">
      <c r="A1218" s="258" t="s">
        <v>44</v>
      </c>
      <c r="B1218" s="192"/>
      <c r="C1218" s="208"/>
      <c r="D1218" s="209"/>
      <c r="E1218" s="210"/>
      <c r="F1218" s="67"/>
      <c r="G1218" s="67"/>
      <c r="H1218" s="67"/>
      <c r="I1218" s="67"/>
      <c r="J1218" s="67"/>
      <c r="K1218" s="67"/>
      <c r="L1218" s="67"/>
      <c r="M1218" s="21"/>
      <c r="N1218" s="21"/>
      <c r="O1218" s="21"/>
      <c r="P1218" s="21"/>
      <c r="Q1218" s="21"/>
      <c r="R1218" s="21"/>
      <c r="S1218" s="21"/>
      <c r="T1218" s="21"/>
      <c r="U1218" s="132"/>
    </row>
    <row r="1219" spans="1:21">
      <c r="A1219" s="258" t="s">
        <v>45</v>
      </c>
      <c r="B1219" s="192"/>
      <c r="C1219" s="243"/>
      <c r="D1219" s="244"/>
      <c r="E1219" s="244"/>
      <c r="F1219" s="243"/>
      <c r="G1219" s="244"/>
      <c r="H1219" s="244"/>
      <c r="I1219" s="211"/>
      <c r="J1219" s="211"/>
      <c r="K1219" s="211"/>
      <c r="L1219" s="67"/>
      <c r="M1219" s="21"/>
      <c r="N1219" s="21"/>
      <c r="O1219" s="21"/>
      <c r="P1219" s="21"/>
      <c r="Q1219" s="21"/>
      <c r="R1219" s="21"/>
      <c r="S1219" s="21"/>
      <c r="T1219" s="21"/>
      <c r="U1219" s="132"/>
    </row>
    <row r="1220" spans="1:21">
      <c r="A1220" s="275" t="s">
        <v>46</v>
      </c>
      <c r="B1220" s="223"/>
      <c r="C1220" s="243"/>
      <c r="D1220" s="244"/>
      <c r="E1220" s="253"/>
      <c r="F1220" s="67"/>
      <c r="G1220" s="67"/>
      <c r="H1220" s="67"/>
      <c r="I1220" s="67"/>
      <c r="J1220" s="67"/>
      <c r="K1220" s="67"/>
      <c r="L1220" s="67"/>
      <c r="M1220" s="21"/>
      <c r="N1220" s="21"/>
      <c r="O1220" s="21"/>
      <c r="P1220" s="21"/>
      <c r="Q1220" s="21"/>
      <c r="R1220" s="21"/>
      <c r="S1220" s="21"/>
      <c r="T1220" s="21"/>
      <c r="U1220" s="132"/>
    </row>
    <row r="1221" spans="1:21">
      <c r="A1221" s="258" t="s">
        <v>47</v>
      </c>
      <c r="B1221" s="192"/>
      <c r="C1221" s="208"/>
      <c r="D1221" s="209"/>
      <c r="E1221" s="210"/>
      <c r="F1221" s="103"/>
      <c r="G1221" s="103"/>
      <c r="H1221" s="103"/>
      <c r="I1221" s="103"/>
      <c r="J1221" s="103"/>
      <c r="K1221" s="103"/>
      <c r="L1221" s="103"/>
      <c r="M1221" s="21"/>
      <c r="N1221" s="21"/>
      <c r="O1221" s="21"/>
      <c r="P1221" s="21"/>
      <c r="Q1221" s="21"/>
      <c r="R1221" s="21"/>
      <c r="S1221" s="21"/>
      <c r="T1221" s="21"/>
      <c r="U1221" s="132"/>
    </row>
    <row r="1222" spans="1:21" ht="12.75" customHeight="1">
      <c r="A1222" s="133"/>
      <c r="B1222" s="103"/>
      <c r="C1222" s="103"/>
      <c r="D1222" s="103"/>
      <c r="E1222" s="103"/>
      <c r="F1222" s="103"/>
      <c r="G1222" s="103"/>
      <c r="H1222" s="103"/>
      <c r="I1222" s="103"/>
      <c r="J1222" s="103"/>
      <c r="K1222" s="103"/>
      <c r="L1222" s="103"/>
      <c r="M1222" s="21"/>
      <c r="N1222" s="21"/>
      <c r="O1222" s="21"/>
      <c r="P1222" s="21"/>
      <c r="Q1222" s="21"/>
      <c r="R1222" s="21"/>
      <c r="S1222" s="21"/>
      <c r="T1222" s="21"/>
      <c r="U1222" s="132"/>
    </row>
    <row r="1223" spans="1:21" ht="23.25" customHeight="1">
      <c r="A1223" s="134" t="s">
        <v>186</v>
      </c>
      <c r="B1223" s="104"/>
      <c r="C1223" s="104"/>
      <c r="D1223" s="104"/>
      <c r="E1223" s="104"/>
      <c r="F1223" s="104"/>
      <c r="G1223" s="104"/>
      <c r="H1223" s="104"/>
      <c r="I1223" s="104"/>
      <c r="J1223" s="104"/>
      <c r="K1223" s="104"/>
      <c r="L1223" s="21"/>
      <c r="M1223" s="21"/>
      <c r="N1223" s="21"/>
      <c r="O1223" s="21"/>
      <c r="P1223" s="21"/>
      <c r="Q1223" s="21"/>
      <c r="R1223" s="21"/>
      <c r="S1223" s="21"/>
      <c r="T1223" s="21"/>
      <c r="U1223" s="132"/>
    </row>
    <row r="1224" spans="1:21">
      <c r="A1224" s="258"/>
      <c r="B1224" s="192"/>
      <c r="C1224" s="190" t="s">
        <v>63</v>
      </c>
      <c r="D1224" s="191"/>
      <c r="E1224" s="192"/>
      <c r="F1224" s="216" t="s">
        <v>138</v>
      </c>
      <c r="G1224" s="216"/>
      <c r="H1224" s="216"/>
      <c r="I1224" s="216"/>
      <c r="J1224" s="216"/>
      <c r="K1224" s="216"/>
      <c r="L1224" s="103"/>
      <c r="M1224" s="21"/>
      <c r="N1224" s="21"/>
      <c r="O1224" s="21"/>
      <c r="P1224" s="21"/>
      <c r="Q1224" s="21"/>
      <c r="R1224" s="21"/>
      <c r="S1224" s="21"/>
      <c r="T1224" s="21"/>
      <c r="U1224" s="132"/>
    </row>
    <row r="1225" spans="1:21">
      <c r="A1225" s="262" t="s">
        <v>637</v>
      </c>
      <c r="B1225" s="263"/>
      <c r="C1225" s="243"/>
      <c r="D1225" s="244"/>
      <c r="E1225" s="253"/>
      <c r="F1225" s="243"/>
      <c r="G1225" s="253"/>
      <c r="H1225" s="243"/>
      <c r="I1225" s="253"/>
      <c r="J1225" s="243"/>
      <c r="K1225" s="253"/>
      <c r="L1225" s="67"/>
      <c r="M1225" s="21"/>
      <c r="N1225" s="21"/>
      <c r="O1225" s="21"/>
      <c r="P1225" s="21"/>
      <c r="Q1225" s="21"/>
      <c r="R1225" s="21"/>
      <c r="S1225" s="21"/>
      <c r="T1225" s="21"/>
      <c r="U1225" s="132"/>
    </row>
    <row r="1226" spans="1:21">
      <c r="A1226" s="264" t="s">
        <v>638</v>
      </c>
      <c r="B1226" s="204"/>
      <c r="C1226" s="243"/>
      <c r="D1226" s="244"/>
      <c r="E1226" s="253"/>
      <c r="F1226" s="243"/>
      <c r="G1226" s="253"/>
      <c r="H1226" s="243"/>
      <c r="I1226" s="253"/>
      <c r="J1226" s="243"/>
      <c r="K1226" s="253"/>
      <c r="L1226" s="103"/>
      <c r="M1226" s="21"/>
      <c r="N1226" s="21"/>
      <c r="O1226" s="21"/>
      <c r="P1226" s="21"/>
      <c r="Q1226" s="21"/>
      <c r="R1226" s="21"/>
      <c r="S1226" s="21"/>
      <c r="T1226" s="21"/>
      <c r="U1226" s="132"/>
    </row>
    <row r="1227" spans="1:21">
      <c r="A1227" s="277" t="s">
        <v>48</v>
      </c>
      <c r="B1227" s="278"/>
      <c r="C1227" s="181"/>
      <c r="D1227" s="181"/>
      <c r="E1227" s="105" t="s">
        <v>133</v>
      </c>
      <c r="F1227" s="67"/>
      <c r="G1227" s="67"/>
      <c r="H1227" s="67"/>
      <c r="I1227" s="67"/>
      <c r="J1227" s="67"/>
      <c r="K1227" s="103"/>
      <c r="L1227" s="103"/>
      <c r="M1227" s="21"/>
      <c r="N1227" s="21"/>
      <c r="O1227" s="21"/>
      <c r="P1227" s="21"/>
      <c r="Q1227" s="21"/>
      <c r="R1227" s="21"/>
      <c r="S1227" s="21"/>
      <c r="T1227" s="21"/>
      <c r="U1227" s="132"/>
    </row>
    <row r="1228" spans="1:21">
      <c r="A1228" s="133"/>
      <c r="B1228" s="103"/>
      <c r="C1228" s="103"/>
      <c r="D1228" s="103"/>
      <c r="E1228" s="103"/>
      <c r="F1228" s="67"/>
      <c r="G1228" s="67"/>
      <c r="H1228" s="67"/>
      <c r="I1228" s="67"/>
      <c r="J1228" s="67"/>
      <c r="K1228" s="103"/>
      <c r="L1228" s="103"/>
      <c r="M1228" s="21"/>
      <c r="N1228" s="21"/>
      <c r="O1228" s="21"/>
      <c r="P1228" s="21"/>
      <c r="Q1228" s="21"/>
      <c r="R1228" s="21"/>
      <c r="S1228" s="21"/>
      <c r="T1228" s="21"/>
      <c r="U1228" s="132"/>
    </row>
    <row r="1229" spans="1:21" ht="23.25" customHeight="1">
      <c r="A1229" s="134" t="s">
        <v>187</v>
      </c>
      <c r="B1229" s="104"/>
      <c r="C1229" s="104"/>
      <c r="D1229" s="104"/>
      <c r="E1229" s="104"/>
      <c r="F1229" s="104"/>
      <c r="G1229" s="104"/>
      <c r="H1229" s="104"/>
      <c r="I1229" s="104"/>
      <c r="J1229" s="104"/>
      <c r="K1229" s="104"/>
      <c r="L1229" s="21"/>
      <c r="M1229" s="21"/>
      <c r="N1229" s="21"/>
      <c r="O1229" s="21"/>
      <c r="P1229" s="21"/>
      <c r="Q1229" s="21"/>
      <c r="R1229" s="21"/>
      <c r="S1229" s="21"/>
      <c r="T1229" s="21"/>
      <c r="U1229" s="132"/>
    </row>
    <row r="1230" spans="1:21" ht="34.5" customHeight="1">
      <c r="A1230" s="254" t="s">
        <v>743</v>
      </c>
      <c r="B1230" s="255"/>
      <c r="C1230" s="255"/>
      <c r="D1230" s="255"/>
      <c r="E1230" s="255"/>
      <c r="F1230" s="255"/>
      <c r="G1230" s="255"/>
      <c r="H1230" s="255"/>
      <c r="I1230" s="255"/>
      <c r="J1230" s="255"/>
      <c r="K1230" s="255"/>
      <c r="L1230" s="255"/>
      <c r="M1230" s="255"/>
      <c r="N1230" s="255"/>
      <c r="O1230" s="255"/>
      <c r="P1230" s="255"/>
      <c r="Q1230" s="255"/>
      <c r="R1230" s="255"/>
      <c r="S1230" s="255"/>
      <c r="T1230" s="255"/>
      <c r="U1230" s="132"/>
    </row>
    <row r="1231" spans="1:21" ht="102.45" customHeight="1">
      <c r="A1231" s="254"/>
      <c r="B1231" s="255"/>
      <c r="C1231" s="255"/>
      <c r="D1231" s="255"/>
      <c r="E1231" s="255"/>
      <c r="F1231" s="255"/>
      <c r="G1231" s="255"/>
      <c r="H1231" s="255"/>
      <c r="I1231" s="255"/>
      <c r="J1231" s="255"/>
      <c r="K1231" s="255"/>
      <c r="L1231" s="255"/>
      <c r="M1231" s="255"/>
      <c r="N1231" s="255"/>
      <c r="O1231" s="255"/>
      <c r="P1231" s="255"/>
      <c r="Q1231" s="255"/>
      <c r="R1231" s="255"/>
      <c r="S1231" s="255"/>
      <c r="T1231" s="255"/>
      <c r="U1231" s="132"/>
    </row>
    <row r="1232" spans="1:21">
      <c r="A1232" s="258" t="s">
        <v>179</v>
      </c>
      <c r="B1232" s="191"/>
      <c r="C1232" s="191"/>
      <c r="D1232" s="256"/>
      <c r="E1232" s="257"/>
      <c r="F1232" s="259" t="s">
        <v>180</v>
      </c>
      <c r="G1232" s="260"/>
      <c r="H1232" s="260"/>
      <c r="I1232" s="256"/>
      <c r="J1232" s="257"/>
      <c r="K1232" s="21"/>
      <c r="L1232" s="21"/>
      <c r="M1232" s="261" t="s">
        <v>395</v>
      </c>
      <c r="N1232" s="261"/>
      <c r="O1232" s="261"/>
      <c r="P1232" s="261"/>
      <c r="Q1232" s="261"/>
      <c r="R1232" s="261"/>
      <c r="S1232" s="261"/>
      <c r="T1232" s="261"/>
      <c r="U1232" s="132"/>
    </row>
    <row r="1233" spans="1:21" ht="18.600000000000001" thickBot="1">
      <c r="A1233" s="267" t="s">
        <v>393</v>
      </c>
      <c r="B1233" s="216"/>
      <c r="C1233" s="221" t="s">
        <v>135</v>
      </c>
      <c r="D1233" s="222"/>
      <c r="E1233" s="223"/>
      <c r="F1233" s="274" t="s">
        <v>394</v>
      </c>
      <c r="G1233" s="216"/>
      <c r="H1233" s="216"/>
      <c r="I1233" s="216"/>
      <c r="J1233" s="216"/>
      <c r="K1233" s="216"/>
      <c r="L1233" s="21"/>
      <c r="M1233" s="106" t="s">
        <v>24</v>
      </c>
      <c r="N1233" s="190" t="s">
        <v>359</v>
      </c>
      <c r="O1233" s="191"/>
      <c r="P1233" s="191"/>
      <c r="Q1233" s="106" t="s">
        <v>24</v>
      </c>
      <c r="R1233" s="190" t="s">
        <v>359</v>
      </c>
      <c r="S1233" s="191"/>
      <c r="T1233" s="192"/>
      <c r="U1233" s="132"/>
    </row>
    <row r="1234" spans="1:21" ht="18.75" customHeight="1" thickTop="1">
      <c r="A1234" s="267"/>
      <c r="B1234" s="216"/>
      <c r="C1234" s="26" t="s">
        <v>134</v>
      </c>
      <c r="D1234" s="26" t="s">
        <v>50</v>
      </c>
      <c r="E1234" s="39" t="s">
        <v>51</v>
      </c>
      <c r="F1234" s="107" t="s">
        <v>52</v>
      </c>
      <c r="G1234" s="70" t="s">
        <v>53</v>
      </c>
      <c r="H1234" s="46" t="s">
        <v>54</v>
      </c>
      <c r="I1234" s="46" t="s">
        <v>55</v>
      </c>
      <c r="J1234" s="46" t="s">
        <v>56</v>
      </c>
      <c r="K1234" s="46" t="s">
        <v>57</v>
      </c>
      <c r="L1234" s="21"/>
      <c r="M1234" s="102">
        <v>1</v>
      </c>
      <c r="N1234" s="245" t="s">
        <v>386</v>
      </c>
      <c r="O1234" s="246"/>
      <c r="P1234" s="246"/>
      <c r="Q1234" s="102">
        <v>17</v>
      </c>
      <c r="R1234" s="248" t="s">
        <v>241</v>
      </c>
      <c r="S1234" s="249"/>
      <c r="T1234" s="250"/>
      <c r="U1234" s="132"/>
    </row>
    <row r="1235" spans="1:21" ht="24.75" customHeight="1">
      <c r="A1235" s="265" t="s">
        <v>124</v>
      </c>
      <c r="B1235" s="266"/>
      <c r="C1235" s="158"/>
      <c r="D1235" s="158"/>
      <c r="E1235" s="108">
        <f t="shared" ref="E1235:E1247" si="34">D1235-C1235</f>
        <v>0</v>
      </c>
      <c r="F1235" s="160"/>
      <c r="G1235" s="161"/>
      <c r="H1235" s="159"/>
      <c r="I1235" s="159"/>
      <c r="J1235" s="159"/>
      <c r="K1235" s="159"/>
      <c r="L1235" s="21"/>
      <c r="M1235" s="102">
        <v>2</v>
      </c>
      <c r="N1235" s="245" t="s">
        <v>360</v>
      </c>
      <c r="O1235" s="246"/>
      <c r="P1235" s="246"/>
      <c r="Q1235" s="109">
        <v>18</v>
      </c>
      <c r="R1235" s="248" t="s">
        <v>385</v>
      </c>
      <c r="S1235" s="249"/>
      <c r="T1235" s="250"/>
      <c r="U1235" s="132"/>
    </row>
    <row r="1236" spans="1:21" ht="24.75" customHeight="1">
      <c r="A1236" s="265" t="s">
        <v>125</v>
      </c>
      <c r="B1236" s="266"/>
      <c r="C1236" s="158"/>
      <c r="D1236" s="158"/>
      <c r="E1236" s="108">
        <f t="shared" si="34"/>
        <v>0</v>
      </c>
      <c r="F1236" s="160"/>
      <c r="G1236" s="161"/>
      <c r="H1236" s="159"/>
      <c r="I1236" s="159"/>
      <c r="J1236" s="159"/>
      <c r="K1236" s="159"/>
      <c r="L1236" s="21"/>
      <c r="M1236" s="102">
        <v>3</v>
      </c>
      <c r="N1236" s="245" t="s">
        <v>387</v>
      </c>
      <c r="O1236" s="246"/>
      <c r="P1236" s="246"/>
      <c r="Q1236" s="102">
        <v>19</v>
      </c>
      <c r="R1236" s="248" t="s">
        <v>384</v>
      </c>
      <c r="S1236" s="249"/>
      <c r="T1236" s="250"/>
      <c r="U1236" s="132"/>
    </row>
    <row r="1237" spans="1:21" ht="27" customHeight="1">
      <c r="A1237" s="265" t="s">
        <v>126</v>
      </c>
      <c r="B1237" s="266"/>
      <c r="C1237" s="158"/>
      <c r="D1237" s="158"/>
      <c r="E1237" s="108">
        <f t="shared" si="34"/>
        <v>0</v>
      </c>
      <c r="F1237" s="160"/>
      <c r="G1237" s="161"/>
      <c r="H1237" s="159"/>
      <c r="I1237" s="159"/>
      <c r="J1237" s="159"/>
      <c r="K1237" s="159"/>
      <c r="L1237" s="21"/>
      <c r="M1237" s="102">
        <v>4</v>
      </c>
      <c r="N1237" s="245" t="s">
        <v>362</v>
      </c>
      <c r="O1237" s="246"/>
      <c r="P1237" s="246"/>
      <c r="Q1237" s="102">
        <v>20</v>
      </c>
      <c r="R1237" s="248" t="s">
        <v>383</v>
      </c>
      <c r="S1237" s="249"/>
      <c r="T1237" s="250"/>
      <c r="U1237" s="132"/>
    </row>
    <row r="1238" spans="1:21" ht="24.75" customHeight="1">
      <c r="A1238" s="265" t="s">
        <v>127</v>
      </c>
      <c r="B1238" s="266"/>
      <c r="C1238" s="158"/>
      <c r="D1238" s="158"/>
      <c r="E1238" s="108">
        <f t="shared" si="34"/>
        <v>0</v>
      </c>
      <c r="F1238" s="160"/>
      <c r="G1238" s="161"/>
      <c r="H1238" s="159"/>
      <c r="I1238" s="159"/>
      <c r="J1238" s="159"/>
      <c r="K1238" s="159"/>
      <c r="L1238" s="21"/>
      <c r="M1238" s="102">
        <v>5</v>
      </c>
      <c r="N1238" s="245" t="s">
        <v>363</v>
      </c>
      <c r="O1238" s="246"/>
      <c r="P1238" s="246"/>
      <c r="Q1238" s="109">
        <v>21</v>
      </c>
      <c r="R1238" s="248" t="s">
        <v>380</v>
      </c>
      <c r="S1238" s="249"/>
      <c r="T1238" s="250"/>
      <c r="U1238" s="132"/>
    </row>
    <row r="1239" spans="1:21" ht="24.75" customHeight="1">
      <c r="A1239" s="270" t="s">
        <v>658</v>
      </c>
      <c r="B1239" s="271"/>
      <c r="C1239" s="158"/>
      <c r="D1239" s="158"/>
      <c r="E1239" s="108">
        <f t="shared" si="34"/>
        <v>0</v>
      </c>
      <c r="F1239" s="160"/>
      <c r="G1239" s="161"/>
      <c r="H1239" s="159"/>
      <c r="I1239" s="159"/>
      <c r="J1239" s="159"/>
      <c r="K1239" s="159"/>
      <c r="L1239" s="21"/>
      <c r="M1239" s="102">
        <v>6</v>
      </c>
      <c r="N1239" s="245" t="s">
        <v>364</v>
      </c>
      <c r="O1239" s="246"/>
      <c r="P1239" s="246"/>
      <c r="Q1239" s="102">
        <v>22</v>
      </c>
      <c r="R1239" s="248" t="s">
        <v>379</v>
      </c>
      <c r="S1239" s="249"/>
      <c r="T1239" s="250"/>
      <c r="U1239" s="132"/>
    </row>
    <row r="1240" spans="1:21" ht="24.75" customHeight="1">
      <c r="A1240" s="270" t="s">
        <v>659</v>
      </c>
      <c r="B1240" s="271"/>
      <c r="C1240" s="158"/>
      <c r="D1240" s="158"/>
      <c r="E1240" s="108">
        <f t="shared" si="34"/>
        <v>0</v>
      </c>
      <c r="F1240" s="160"/>
      <c r="G1240" s="161"/>
      <c r="H1240" s="159"/>
      <c r="I1240" s="159"/>
      <c r="J1240" s="159"/>
      <c r="K1240" s="159"/>
      <c r="L1240" s="21"/>
      <c r="M1240" s="102">
        <v>7</v>
      </c>
      <c r="N1240" s="245" t="s">
        <v>365</v>
      </c>
      <c r="O1240" s="246"/>
      <c r="P1240" s="246"/>
      <c r="Q1240" s="102">
        <v>23</v>
      </c>
      <c r="R1240" s="248" t="s">
        <v>378</v>
      </c>
      <c r="S1240" s="249"/>
      <c r="T1240" s="250"/>
      <c r="U1240" s="132"/>
    </row>
    <row r="1241" spans="1:21" ht="29.4" customHeight="1">
      <c r="A1241" s="272" t="s">
        <v>128</v>
      </c>
      <c r="B1241" s="273"/>
      <c r="C1241" s="158"/>
      <c r="D1241" s="158"/>
      <c r="E1241" s="108">
        <f t="shared" si="34"/>
        <v>0</v>
      </c>
      <c r="F1241" s="160"/>
      <c r="G1241" s="161"/>
      <c r="H1241" s="159"/>
      <c r="I1241" s="159"/>
      <c r="J1241" s="159"/>
      <c r="K1241" s="159"/>
      <c r="L1241" s="21"/>
      <c r="M1241" s="102">
        <v>8</v>
      </c>
      <c r="N1241" s="245" t="s">
        <v>366</v>
      </c>
      <c r="O1241" s="246"/>
      <c r="P1241" s="246"/>
      <c r="Q1241" s="109">
        <v>24</v>
      </c>
      <c r="R1241" s="248" t="s">
        <v>377</v>
      </c>
      <c r="S1241" s="249"/>
      <c r="T1241" s="250"/>
      <c r="U1241" s="132"/>
    </row>
    <row r="1242" spans="1:21" ht="32.4" customHeight="1">
      <c r="A1242" s="268" t="s">
        <v>734</v>
      </c>
      <c r="B1242" s="269"/>
      <c r="C1242" s="158"/>
      <c r="D1242" s="158"/>
      <c r="E1242" s="108">
        <f t="shared" si="34"/>
        <v>0</v>
      </c>
      <c r="F1242" s="160"/>
      <c r="G1242" s="161"/>
      <c r="H1242" s="159"/>
      <c r="I1242" s="159"/>
      <c r="J1242" s="159"/>
      <c r="K1242" s="159"/>
      <c r="L1242" s="21"/>
      <c r="M1242" s="102">
        <v>9</v>
      </c>
      <c r="N1242" s="245" t="s">
        <v>367</v>
      </c>
      <c r="O1242" s="246"/>
      <c r="P1242" s="246"/>
      <c r="Q1242" s="102">
        <v>25</v>
      </c>
      <c r="R1242" s="248" t="s">
        <v>376</v>
      </c>
      <c r="S1242" s="249"/>
      <c r="T1242" s="250"/>
      <c r="U1242" s="132"/>
    </row>
    <row r="1243" spans="1:21" ht="24.75" customHeight="1">
      <c r="A1243" s="265" t="s">
        <v>129</v>
      </c>
      <c r="B1243" s="266"/>
      <c r="C1243" s="158"/>
      <c r="D1243" s="158"/>
      <c r="E1243" s="108">
        <f t="shared" si="34"/>
        <v>0</v>
      </c>
      <c r="F1243" s="160"/>
      <c r="G1243" s="161"/>
      <c r="H1243" s="159"/>
      <c r="I1243" s="159"/>
      <c r="J1243" s="159"/>
      <c r="K1243" s="159"/>
      <c r="L1243" s="21"/>
      <c r="M1243" s="102">
        <v>10</v>
      </c>
      <c r="N1243" s="245" t="s">
        <v>368</v>
      </c>
      <c r="O1243" s="246"/>
      <c r="P1243" s="246"/>
      <c r="Q1243" s="102">
        <v>26</v>
      </c>
      <c r="R1243" s="248" t="s">
        <v>375</v>
      </c>
      <c r="S1243" s="249"/>
      <c r="T1243" s="250"/>
      <c r="U1243" s="132"/>
    </row>
    <row r="1244" spans="1:21" ht="24.75" customHeight="1">
      <c r="A1244" s="270" t="s">
        <v>660</v>
      </c>
      <c r="B1244" s="271"/>
      <c r="C1244" s="158"/>
      <c r="D1244" s="158"/>
      <c r="E1244" s="108">
        <f t="shared" si="34"/>
        <v>0</v>
      </c>
      <c r="F1244" s="160"/>
      <c r="G1244" s="161"/>
      <c r="H1244" s="159"/>
      <c r="I1244" s="159"/>
      <c r="J1244" s="159"/>
      <c r="K1244" s="159"/>
      <c r="L1244" s="21"/>
      <c r="M1244" s="102">
        <v>11</v>
      </c>
      <c r="N1244" s="245" t="s">
        <v>245</v>
      </c>
      <c r="O1244" s="246"/>
      <c r="P1244" s="246"/>
      <c r="Q1244" s="109">
        <v>27</v>
      </c>
      <c r="R1244" s="248" t="s">
        <v>374</v>
      </c>
      <c r="S1244" s="249"/>
      <c r="T1244" s="250"/>
      <c r="U1244" s="132"/>
    </row>
    <row r="1245" spans="1:21" ht="24.75" customHeight="1">
      <c r="A1245" s="265" t="s">
        <v>130</v>
      </c>
      <c r="B1245" s="266"/>
      <c r="C1245" s="158"/>
      <c r="D1245" s="158"/>
      <c r="E1245" s="108">
        <f t="shared" si="34"/>
        <v>0</v>
      </c>
      <c r="F1245" s="160"/>
      <c r="G1245" s="161"/>
      <c r="H1245" s="159"/>
      <c r="I1245" s="159"/>
      <c r="J1245" s="159"/>
      <c r="K1245" s="159"/>
      <c r="L1245" s="21"/>
      <c r="M1245" s="102">
        <v>12</v>
      </c>
      <c r="N1245" s="245" t="s">
        <v>369</v>
      </c>
      <c r="O1245" s="246"/>
      <c r="P1245" s="246"/>
      <c r="Q1245" s="102">
        <v>28</v>
      </c>
      <c r="R1245" s="248" t="s">
        <v>373</v>
      </c>
      <c r="S1245" s="249"/>
      <c r="T1245" s="250"/>
      <c r="U1245" s="132"/>
    </row>
    <row r="1246" spans="1:21" ht="24.75" customHeight="1">
      <c r="A1246" s="265" t="s">
        <v>131</v>
      </c>
      <c r="B1246" s="266"/>
      <c r="C1246" s="158"/>
      <c r="D1246" s="158"/>
      <c r="E1246" s="108">
        <f t="shared" si="34"/>
        <v>0</v>
      </c>
      <c r="F1246" s="160"/>
      <c r="G1246" s="161"/>
      <c r="H1246" s="159"/>
      <c r="I1246" s="159"/>
      <c r="J1246" s="159"/>
      <c r="K1246" s="159"/>
      <c r="L1246" s="21"/>
      <c r="M1246" s="102">
        <v>13</v>
      </c>
      <c r="N1246" s="245" t="s">
        <v>388</v>
      </c>
      <c r="O1246" s="246"/>
      <c r="P1246" s="246"/>
      <c r="Q1246" s="102">
        <v>29</v>
      </c>
      <c r="R1246" s="248" t="s">
        <v>372</v>
      </c>
      <c r="S1246" s="249"/>
      <c r="T1246" s="250"/>
      <c r="U1246" s="132"/>
    </row>
    <row r="1247" spans="1:21" ht="24.75" customHeight="1">
      <c r="A1247" s="265" t="s">
        <v>132</v>
      </c>
      <c r="B1247" s="266"/>
      <c r="C1247" s="158"/>
      <c r="D1247" s="158"/>
      <c r="E1247" s="108">
        <f t="shared" si="34"/>
        <v>0</v>
      </c>
      <c r="F1247" s="160"/>
      <c r="G1247" s="161"/>
      <c r="H1247" s="159"/>
      <c r="I1247" s="159"/>
      <c r="J1247" s="159"/>
      <c r="K1247" s="159"/>
      <c r="L1247" s="21"/>
      <c r="M1247" s="102">
        <v>14</v>
      </c>
      <c r="N1247" s="245" t="s">
        <v>389</v>
      </c>
      <c r="O1247" s="246"/>
      <c r="P1247" s="246"/>
      <c r="Q1247" s="109">
        <v>30</v>
      </c>
      <c r="R1247" s="248" t="s">
        <v>371</v>
      </c>
      <c r="S1247" s="249"/>
      <c r="T1247" s="250"/>
      <c r="U1247" s="132"/>
    </row>
    <row r="1248" spans="1:21" ht="24.75" customHeight="1">
      <c r="A1248" s="251" t="s">
        <v>731</v>
      </c>
      <c r="B1248" s="252"/>
      <c r="C1248" s="154" t="str">
        <f>IF(COUNTBLANK(C1235:C1247),"空欄あり",COUNT(C1235:C1247)-COUNTIF(C1235:C1247,0))</f>
        <v>空欄あり</v>
      </c>
      <c r="D1248" s="154" t="str">
        <f>IF(COUNTBLANK(D1235:D1247),"空欄あり",COUNT(D1235:D1247)-COUNTIF(D1235:D1247,0))</f>
        <v>空欄あり</v>
      </c>
      <c r="E1248" s="157"/>
      <c r="F1248" s="21"/>
      <c r="G1248" s="21"/>
      <c r="H1248" s="21"/>
      <c r="I1248" s="21"/>
      <c r="J1248" s="21"/>
      <c r="K1248" s="21"/>
      <c r="L1248" s="21"/>
      <c r="M1248" s="102">
        <v>15</v>
      </c>
      <c r="N1248" s="245" t="s">
        <v>390</v>
      </c>
      <c r="O1248" s="246"/>
      <c r="P1248" s="247"/>
      <c r="Q1248" s="102">
        <v>31</v>
      </c>
      <c r="R1248" s="248" t="s">
        <v>370</v>
      </c>
      <c r="S1248" s="249"/>
      <c r="T1248" s="250"/>
      <c r="U1248" s="132"/>
    </row>
    <row r="1249" spans="1:21" ht="24.75" customHeight="1">
      <c r="A1249" s="251" t="s">
        <v>732</v>
      </c>
      <c r="B1249" s="252"/>
      <c r="C1249" s="154" t="str">
        <f>IF(C1248="空欄あり","-",IF(D1232="","-",IF(I1232="","-",IF(G1249=0,"-",IF(C1248=10,SUM(C1235:C1247)*1.3,IF(C1248=11,SUM(C1235:C1247)*1.182,IF(C1248=12,SUM(C1235:C1247)*1.084,IF(C1248=13,SUM(C1235:C1247)*1,"-"))))))))</f>
        <v>-</v>
      </c>
      <c r="D1249" s="154" t="str">
        <f>IF(D1248="空欄あり","-",IF(D1232="","-",IF(I1232="","-",IF(G1249=0,"-",IF(D1248=10,SUM(D1235:D1247)*1.3,IF(D1248=11,SUM(D1235:D1247)*1.182,IF(D1248=12,SUM(D1235:D1247)*1.084,IF(D1248=13,SUM(D1235:D1247)*1,"-"))))))))</f>
        <v>-</v>
      </c>
      <c r="E1249" s="156" t="str">
        <f>IF(C1249="-","-",IF(D1249="-","-",D1249-C1249))</f>
        <v>-</v>
      </c>
      <c r="F1249" s="21"/>
      <c r="G1249" s="155">
        <f>IF(A1242=選択肢!$A$13,1,IF(A1242=選択肢!$A$14,1,0))</f>
        <v>0</v>
      </c>
      <c r="H1249" s="21"/>
      <c r="I1249" s="21"/>
      <c r="J1249" s="21"/>
      <c r="K1249" s="21"/>
      <c r="L1249" s="21"/>
      <c r="M1249" s="102">
        <v>16</v>
      </c>
      <c r="N1249" s="245" t="s">
        <v>391</v>
      </c>
      <c r="O1249" s="246"/>
      <c r="P1249" s="247"/>
      <c r="Q1249" s="21"/>
      <c r="R1249" s="21"/>
      <c r="S1249" s="21"/>
      <c r="T1249" s="21"/>
      <c r="U1249" s="132"/>
    </row>
    <row r="1250" spans="1:21" ht="18.600000000000001" thickBot="1">
      <c r="A1250" s="143"/>
      <c r="B1250" s="142"/>
      <c r="C1250" s="142"/>
      <c r="D1250" s="142"/>
      <c r="E1250" s="142"/>
      <c r="F1250" s="135"/>
      <c r="G1250" s="135"/>
      <c r="H1250" s="135"/>
      <c r="I1250" s="135"/>
      <c r="J1250" s="135"/>
      <c r="K1250" s="135"/>
      <c r="L1250" s="135"/>
      <c r="M1250" s="135"/>
      <c r="N1250" s="135"/>
      <c r="O1250" s="135"/>
      <c r="P1250" s="135"/>
      <c r="Q1250" s="135"/>
      <c r="R1250" s="135"/>
      <c r="S1250" s="135"/>
      <c r="T1250" s="135"/>
      <c r="U1250" s="136"/>
    </row>
    <row r="1251" spans="1:21" ht="18.600000000000001" thickBot="1"/>
    <row r="1252" spans="1:21">
      <c r="A1252" s="137">
        <v>33</v>
      </c>
      <c r="B1252" s="129"/>
      <c r="C1252" s="129"/>
      <c r="D1252" s="129"/>
      <c r="E1252" s="129"/>
      <c r="F1252" s="129"/>
      <c r="G1252" s="129"/>
      <c r="H1252" s="129"/>
      <c r="I1252" s="129"/>
      <c r="J1252" s="129"/>
      <c r="K1252" s="129"/>
      <c r="L1252" s="129"/>
      <c r="M1252" s="129"/>
      <c r="N1252" s="129"/>
      <c r="O1252" s="129"/>
      <c r="P1252" s="129"/>
      <c r="Q1252" s="129"/>
      <c r="R1252" s="129"/>
      <c r="S1252" s="129"/>
      <c r="T1252" s="129"/>
      <c r="U1252" s="130"/>
    </row>
    <row r="1253" spans="1:21" ht="23.25" customHeight="1">
      <c r="A1253" s="131"/>
      <c r="B1253" s="21"/>
      <c r="C1253" s="21"/>
      <c r="D1253" s="21"/>
      <c r="E1253" s="21"/>
      <c r="F1253" s="276" t="s">
        <v>139</v>
      </c>
      <c r="G1253" s="276"/>
      <c r="H1253" s="181"/>
      <c r="I1253" s="181"/>
      <c r="J1253" s="181"/>
      <c r="K1253" s="181"/>
      <c r="L1253" s="21"/>
      <c r="M1253" s="21"/>
      <c r="N1253" s="21"/>
      <c r="O1253" s="21"/>
      <c r="P1253" s="21"/>
      <c r="Q1253" s="21"/>
      <c r="R1253" s="21"/>
      <c r="S1253" s="21"/>
      <c r="T1253" s="21"/>
      <c r="U1253" s="132"/>
    </row>
    <row r="1254" spans="1:21">
      <c r="A1254" s="131" t="s">
        <v>636</v>
      </c>
      <c r="B1254" s="21"/>
      <c r="C1254" s="21"/>
      <c r="D1254" s="21"/>
      <c r="E1254" s="21"/>
      <c r="F1254" s="21"/>
      <c r="G1254" s="21"/>
      <c r="H1254" s="21"/>
      <c r="I1254" s="21"/>
      <c r="J1254" s="21"/>
      <c r="K1254" s="21"/>
      <c r="L1254" s="21"/>
      <c r="M1254" s="21"/>
      <c r="N1254" s="21"/>
      <c r="O1254" s="21"/>
      <c r="P1254" s="21"/>
      <c r="Q1254" s="21"/>
      <c r="R1254" s="21"/>
      <c r="S1254" s="21"/>
      <c r="T1254" s="21"/>
      <c r="U1254" s="132"/>
    </row>
    <row r="1255" spans="1:21">
      <c r="A1255" s="258" t="s">
        <v>123</v>
      </c>
      <c r="B1255" s="192"/>
      <c r="C1255" s="208"/>
      <c r="D1255" s="209"/>
      <c r="E1255" s="210"/>
      <c r="F1255" s="103"/>
      <c r="G1255" s="103"/>
      <c r="H1255" s="103"/>
      <c r="I1255" s="103"/>
      <c r="J1255" s="21"/>
      <c r="K1255" s="21"/>
      <c r="L1255" s="21"/>
      <c r="M1255" s="21"/>
      <c r="N1255" s="21"/>
      <c r="O1255" s="21"/>
      <c r="P1255" s="21"/>
      <c r="Q1255" s="21"/>
      <c r="R1255" s="21"/>
      <c r="S1255" s="21"/>
      <c r="T1255" s="21"/>
      <c r="U1255" s="132"/>
    </row>
    <row r="1256" spans="1:21">
      <c r="A1256" s="258" t="s">
        <v>43</v>
      </c>
      <c r="B1256" s="192"/>
      <c r="C1256" s="208"/>
      <c r="D1256" s="209"/>
      <c r="E1256" s="210"/>
      <c r="F1256" s="103"/>
      <c r="G1256" s="103"/>
      <c r="H1256" s="103"/>
      <c r="I1256" s="103"/>
      <c r="J1256" s="21"/>
      <c r="K1256" s="21"/>
      <c r="L1256" s="21"/>
      <c r="M1256" s="21"/>
      <c r="N1256" s="21"/>
      <c r="O1256" s="21"/>
      <c r="P1256" s="21"/>
      <c r="Q1256" s="21"/>
      <c r="R1256" s="21"/>
      <c r="S1256" s="21"/>
      <c r="T1256" s="21"/>
      <c r="U1256" s="132"/>
    </row>
    <row r="1257" spans="1:21">
      <c r="A1257" s="258" t="s">
        <v>44</v>
      </c>
      <c r="B1257" s="192"/>
      <c r="C1257" s="208"/>
      <c r="D1257" s="209"/>
      <c r="E1257" s="210"/>
      <c r="F1257" s="67"/>
      <c r="G1257" s="67"/>
      <c r="H1257" s="67"/>
      <c r="I1257" s="67"/>
      <c r="J1257" s="67"/>
      <c r="K1257" s="67"/>
      <c r="L1257" s="67"/>
      <c r="M1257" s="21"/>
      <c r="N1257" s="21"/>
      <c r="O1257" s="21"/>
      <c r="P1257" s="21"/>
      <c r="Q1257" s="21"/>
      <c r="R1257" s="21"/>
      <c r="S1257" s="21"/>
      <c r="T1257" s="21"/>
      <c r="U1257" s="132"/>
    </row>
    <row r="1258" spans="1:21">
      <c r="A1258" s="258" t="s">
        <v>45</v>
      </c>
      <c r="B1258" s="192"/>
      <c r="C1258" s="243"/>
      <c r="D1258" s="244"/>
      <c r="E1258" s="244"/>
      <c r="F1258" s="243"/>
      <c r="G1258" s="244"/>
      <c r="H1258" s="244"/>
      <c r="I1258" s="211"/>
      <c r="J1258" s="211"/>
      <c r="K1258" s="211"/>
      <c r="L1258" s="67"/>
      <c r="M1258" s="21"/>
      <c r="N1258" s="21"/>
      <c r="O1258" s="21"/>
      <c r="P1258" s="21"/>
      <c r="Q1258" s="21"/>
      <c r="R1258" s="21"/>
      <c r="S1258" s="21"/>
      <c r="T1258" s="21"/>
      <c r="U1258" s="132"/>
    </row>
    <row r="1259" spans="1:21">
      <c r="A1259" s="275" t="s">
        <v>46</v>
      </c>
      <c r="B1259" s="223"/>
      <c r="C1259" s="243"/>
      <c r="D1259" s="244"/>
      <c r="E1259" s="253"/>
      <c r="F1259" s="67"/>
      <c r="G1259" s="67"/>
      <c r="H1259" s="67"/>
      <c r="I1259" s="67"/>
      <c r="J1259" s="67"/>
      <c r="K1259" s="67"/>
      <c r="L1259" s="67"/>
      <c r="M1259" s="21"/>
      <c r="N1259" s="21"/>
      <c r="O1259" s="21"/>
      <c r="P1259" s="21"/>
      <c r="Q1259" s="21"/>
      <c r="R1259" s="21"/>
      <c r="S1259" s="21"/>
      <c r="T1259" s="21"/>
      <c r="U1259" s="132"/>
    </row>
    <row r="1260" spans="1:21">
      <c r="A1260" s="258" t="s">
        <v>47</v>
      </c>
      <c r="B1260" s="192"/>
      <c r="C1260" s="208"/>
      <c r="D1260" s="209"/>
      <c r="E1260" s="210"/>
      <c r="F1260" s="103"/>
      <c r="G1260" s="103"/>
      <c r="H1260" s="103"/>
      <c r="I1260" s="103"/>
      <c r="J1260" s="103"/>
      <c r="K1260" s="103"/>
      <c r="L1260" s="103"/>
      <c r="M1260" s="21"/>
      <c r="N1260" s="21"/>
      <c r="O1260" s="21"/>
      <c r="P1260" s="21"/>
      <c r="Q1260" s="21"/>
      <c r="R1260" s="21"/>
      <c r="S1260" s="21"/>
      <c r="T1260" s="21"/>
      <c r="U1260" s="132"/>
    </row>
    <row r="1261" spans="1:21" ht="12.75" customHeight="1">
      <c r="A1261" s="133"/>
      <c r="B1261" s="103"/>
      <c r="C1261" s="103"/>
      <c r="D1261" s="103"/>
      <c r="E1261" s="103"/>
      <c r="F1261" s="103"/>
      <c r="G1261" s="103"/>
      <c r="H1261" s="103"/>
      <c r="I1261" s="103"/>
      <c r="J1261" s="103"/>
      <c r="K1261" s="103"/>
      <c r="L1261" s="103"/>
      <c r="M1261" s="21"/>
      <c r="N1261" s="21"/>
      <c r="O1261" s="21"/>
      <c r="P1261" s="21"/>
      <c r="Q1261" s="21"/>
      <c r="R1261" s="21"/>
      <c r="S1261" s="21"/>
      <c r="T1261" s="21"/>
      <c r="U1261" s="132"/>
    </row>
    <row r="1262" spans="1:21" ht="23.25" customHeight="1">
      <c r="A1262" s="134" t="s">
        <v>186</v>
      </c>
      <c r="B1262" s="104"/>
      <c r="C1262" s="104"/>
      <c r="D1262" s="104"/>
      <c r="E1262" s="104"/>
      <c r="F1262" s="104"/>
      <c r="G1262" s="104"/>
      <c r="H1262" s="104"/>
      <c r="I1262" s="104"/>
      <c r="J1262" s="104"/>
      <c r="K1262" s="104"/>
      <c r="L1262" s="21"/>
      <c r="M1262" s="21"/>
      <c r="N1262" s="21"/>
      <c r="O1262" s="21"/>
      <c r="P1262" s="21"/>
      <c r="Q1262" s="21"/>
      <c r="R1262" s="21"/>
      <c r="S1262" s="21"/>
      <c r="T1262" s="21"/>
      <c r="U1262" s="132"/>
    </row>
    <row r="1263" spans="1:21">
      <c r="A1263" s="258"/>
      <c r="B1263" s="192"/>
      <c r="C1263" s="190" t="s">
        <v>63</v>
      </c>
      <c r="D1263" s="191"/>
      <c r="E1263" s="192"/>
      <c r="F1263" s="216" t="s">
        <v>138</v>
      </c>
      <c r="G1263" s="216"/>
      <c r="H1263" s="216"/>
      <c r="I1263" s="216"/>
      <c r="J1263" s="216"/>
      <c r="K1263" s="216"/>
      <c r="L1263" s="103"/>
      <c r="M1263" s="21"/>
      <c r="N1263" s="21"/>
      <c r="O1263" s="21"/>
      <c r="P1263" s="21"/>
      <c r="Q1263" s="21"/>
      <c r="R1263" s="21"/>
      <c r="S1263" s="21"/>
      <c r="T1263" s="21"/>
      <c r="U1263" s="132"/>
    </row>
    <row r="1264" spans="1:21">
      <c r="A1264" s="262" t="s">
        <v>637</v>
      </c>
      <c r="B1264" s="263"/>
      <c r="C1264" s="243"/>
      <c r="D1264" s="244"/>
      <c r="E1264" s="253"/>
      <c r="F1264" s="243"/>
      <c r="G1264" s="253"/>
      <c r="H1264" s="243"/>
      <c r="I1264" s="253"/>
      <c r="J1264" s="243"/>
      <c r="K1264" s="253"/>
      <c r="L1264" s="67"/>
      <c r="M1264" s="21"/>
      <c r="N1264" s="21"/>
      <c r="O1264" s="21"/>
      <c r="P1264" s="21"/>
      <c r="Q1264" s="21"/>
      <c r="R1264" s="21"/>
      <c r="S1264" s="21"/>
      <c r="T1264" s="21"/>
      <c r="U1264" s="132"/>
    </row>
    <row r="1265" spans="1:21">
      <c r="A1265" s="264" t="s">
        <v>638</v>
      </c>
      <c r="B1265" s="204"/>
      <c r="C1265" s="243"/>
      <c r="D1265" s="244"/>
      <c r="E1265" s="253"/>
      <c r="F1265" s="243"/>
      <c r="G1265" s="253"/>
      <c r="H1265" s="243"/>
      <c r="I1265" s="253"/>
      <c r="J1265" s="243"/>
      <c r="K1265" s="253"/>
      <c r="L1265" s="103"/>
      <c r="M1265" s="21"/>
      <c r="N1265" s="21"/>
      <c r="O1265" s="21"/>
      <c r="P1265" s="21"/>
      <c r="Q1265" s="21"/>
      <c r="R1265" s="21"/>
      <c r="S1265" s="21"/>
      <c r="T1265" s="21"/>
      <c r="U1265" s="132"/>
    </row>
    <row r="1266" spans="1:21">
      <c r="A1266" s="277" t="s">
        <v>48</v>
      </c>
      <c r="B1266" s="278"/>
      <c r="C1266" s="181"/>
      <c r="D1266" s="181"/>
      <c r="E1266" s="105" t="s">
        <v>133</v>
      </c>
      <c r="F1266" s="67"/>
      <c r="G1266" s="67"/>
      <c r="H1266" s="67"/>
      <c r="I1266" s="67"/>
      <c r="J1266" s="67"/>
      <c r="K1266" s="103"/>
      <c r="L1266" s="103"/>
      <c r="M1266" s="21"/>
      <c r="N1266" s="21"/>
      <c r="O1266" s="21"/>
      <c r="P1266" s="21"/>
      <c r="Q1266" s="21"/>
      <c r="R1266" s="21"/>
      <c r="S1266" s="21"/>
      <c r="T1266" s="21"/>
      <c r="U1266" s="132"/>
    </row>
    <row r="1267" spans="1:21">
      <c r="A1267" s="133"/>
      <c r="B1267" s="103"/>
      <c r="C1267" s="103"/>
      <c r="D1267" s="103"/>
      <c r="E1267" s="103"/>
      <c r="F1267" s="67"/>
      <c r="G1267" s="67"/>
      <c r="H1267" s="67"/>
      <c r="I1267" s="67"/>
      <c r="J1267" s="67"/>
      <c r="K1267" s="103"/>
      <c r="L1267" s="103"/>
      <c r="M1267" s="21"/>
      <c r="N1267" s="21"/>
      <c r="O1267" s="21"/>
      <c r="P1267" s="21"/>
      <c r="Q1267" s="21"/>
      <c r="R1267" s="21"/>
      <c r="S1267" s="21"/>
      <c r="T1267" s="21"/>
      <c r="U1267" s="132"/>
    </row>
    <row r="1268" spans="1:21" ht="23.25" customHeight="1">
      <c r="A1268" s="134" t="s">
        <v>187</v>
      </c>
      <c r="B1268" s="104"/>
      <c r="C1268" s="104"/>
      <c r="D1268" s="104"/>
      <c r="E1268" s="104"/>
      <c r="F1268" s="104"/>
      <c r="G1268" s="104"/>
      <c r="H1268" s="104"/>
      <c r="I1268" s="104"/>
      <c r="J1268" s="104"/>
      <c r="K1268" s="104"/>
      <c r="L1268" s="21"/>
      <c r="M1268" s="21"/>
      <c r="N1268" s="21"/>
      <c r="O1268" s="21"/>
      <c r="P1268" s="21"/>
      <c r="Q1268" s="21"/>
      <c r="R1268" s="21"/>
      <c r="S1268" s="21"/>
      <c r="T1268" s="21"/>
      <c r="U1268" s="132"/>
    </row>
    <row r="1269" spans="1:21" ht="34.5" customHeight="1">
      <c r="A1269" s="254" t="s">
        <v>743</v>
      </c>
      <c r="B1269" s="255"/>
      <c r="C1269" s="255"/>
      <c r="D1269" s="255"/>
      <c r="E1269" s="255"/>
      <c r="F1269" s="255"/>
      <c r="G1269" s="255"/>
      <c r="H1269" s="255"/>
      <c r="I1269" s="255"/>
      <c r="J1269" s="255"/>
      <c r="K1269" s="255"/>
      <c r="L1269" s="255"/>
      <c r="M1269" s="255"/>
      <c r="N1269" s="255"/>
      <c r="O1269" s="255"/>
      <c r="P1269" s="255"/>
      <c r="Q1269" s="255"/>
      <c r="R1269" s="255"/>
      <c r="S1269" s="255"/>
      <c r="T1269" s="255"/>
      <c r="U1269" s="132"/>
    </row>
    <row r="1270" spans="1:21" ht="102.45" customHeight="1">
      <c r="A1270" s="254"/>
      <c r="B1270" s="255"/>
      <c r="C1270" s="255"/>
      <c r="D1270" s="255"/>
      <c r="E1270" s="255"/>
      <c r="F1270" s="255"/>
      <c r="G1270" s="255"/>
      <c r="H1270" s="255"/>
      <c r="I1270" s="255"/>
      <c r="J1270" s="255"/>
      <c r="K1270" s="255"/>
      <c r="L1270" s="255"/>
      <c r="M1270" s="255"/>
      <c r="N1270" s="255"/>
      <c r="O1270" s="255"/>
      <c r="P1270" s="255"/>
      <c r="Q1270" s="255"/>
      <c r="R1270" s="255"/>
      <c r="S1270" s="255"/>
      <c r="T1270" s="255"/>
      <c r="U1270" s="132"/>
    </row>
    <row r="1271" spans="1:21">
      <c r="A1271" s="258" t="s">
        <v>179</v>
      </c>
      <c r="B1271" s="191"/>
      <c r="C1271" s="191"/>
      <c r="D1271" s="256"/>
      <c r="E1271" s="257"/>
      <c r="F1271" s="259" t="s">
        <v>180</v>
      </c>
      <c r="G1271" s="260"/>
      <c r="H1271" s="260"/>
      <c r="I1271" s="256"/>
      <c r="J1271" s="257"/>
      <c r="K1271" s="21"/>
      <c r="L1271" s="21"/>
      <c r="M1271" s="261" t="s">
        <v>395</v>
      </c>
      <c r="N1271" s="261"/>
      <c r="O1271" s="261"/>
      <c r="P1271" s="261"/>
      <c r="Q1271" s="261"/>
      <c r="R1271" s="261"/>
      <c r="S1271" s="261"/>
      <c r="T1271" s="261"/>
      <c r="U1271" s="132"/>
    </row>
    <row r="1272" spans="1:21" ht="18.600000000000001" thickBot="1">
      <c r="A1272" s="267" t="s">
        <v>393</v>
      </c>
      <c r="B1272" s="216"/>
      <c r="C1272" s="221" t="s">
        <v>135</v>
      </c>
      <c r="D1272" s="222"/>
      <c r="E1272" s="223"/>
      <c r="F1272" s="274" t="s">
        <v>394</v>
      </c>
      <c r="G1272" s="216"/>
      <c r="H1272" s="216"/>
      <c r="I1272" s="216"/>
      <c r="J1272" s="216"/>
      <c r="K1272" s="216"/>
      <c r="L1272" s="21"/>
      <c r="M1272" s="106" t="s">
        <v>24</v>
      </c>
      <c r="N1272" s="190" t="s">
        <v>359</v>
      </c>
      <c r="O1272" s="191"/>
      <c r="P1272" s="191"/>
      <c r="Q1272" s="106" t="s">
        <v>24</v>
      </c>
      <c r="R1272" s="190" t="s">
        <v>359</v>
      </c>
      <c r="S1272" s="191"/>
      <c r="T1272" s="192"/>
      <c r="U1272" s="132"/>
    </row>
    <row r="1273" spans="1:21" ht="18.75" customHeight="1" thickTop="1">
      <c r="A1273" s="267"/>
      <c r="B1273" s="216"/>
      <c r="C1273" s="26" t="s">
        <v>134</v>
      </c>
      <c r="D1273" s="26" t="s">
        <v>50</v>
      </c>
      <c r="E1273" s="39" t="s">
        <v>51</v>
      </c>
      <c r="F1273" s="107" t="s">
        <v>52</v>
      </c>
      <c r="G1273" s="70" t="s">
        <v>53</v>
      </c>
      <c r="H1273" s="46" t="s">
        <v>54</v>
      </c>
      <c r="I1273" s="46" t="s">
        <v>55</v>
      </c>
      <c r="J1273" s="46" t="s">
        <v>56</v>
      </c>
      <c r="K1273" s="46" t="s">
        <v>57</v>
      </c>
      <c r="L1273" s="21"/>
      <c r="M1273" s="102">
        <v>1</v>
      </c>
      <c r="N1273" s="245" t="s">
        <v>386</v>
      </c>
      <c r="O1273" s="246"/>
      <c r="P1273" s="246"/>
      <c r="Q1273" s="102">
        <v>17</v>
      </c>
      <c r="R1273" s="248" t="s">
        <v>241</v>
      </c>
      <c r="S1273" s="249"/>
      <c r="T1273" s="250"/>
      <c r="U1273" s="132"/>
    </row>
    <row r="1274" spans="1:21" ht="24.75" customHeight="1">
      <c r="A1274" s="265" t="s">
        <v>124</v>
      </c>
      <c r="B1274" s="266"/>
      <c r="C1274" s="158"/>
      <c r="D1274" s="158"/>
      <c r="E1274" s="108">
        <f t="shared" ref="E1274:E1286" si="35">D1274-C1274</f>
        <v>0</v>
      </c>
      <c r="F1274" s="160"/>
      <c r="G1274" s="161"/>
      <c r="H1274" s="159"/>
      <c r="I1274" s="159"/>
      <c r="J1274" s="159"/>
      <c r="K1274" s="159"/>
      <c r="L1274" s="21"/>
      <c r="M1274" s="102">
        <v>2</v>
      </c>
      <c r="N1274" s="245" t="s">
        <v>360</v>
      </c>
      <c r="O1274" s="246"/>
      <c r="P1274" s="246"/>
      <c r="Q1274" s="109">
        <v>18</v>
      </c>
      <c r="R1274" s="248" t="s">
        <v>385</v>
      </c>
      <c r="S1274" s="249"/>
      <c r="T1274" s="250"/>
      <c r="U1274" s="132"/>
    </row>
    <row r="1275" spans="1:21" ht="24.75" customHeight="1">
      <c r="A1275" s="265" t="s">
        <v>125</v>
      </c>
      <c r="B1275" s="266"/>
      <c r="C1275" s="158"/>
      <c r="D1275" s="158"/>
      <c r="E1275" s="108">
        <f t="shared" si="35"/>
        <v>0</v>
      </c>
      <c r="F1275" s="160"/>
      <c r="G1275" s="161"/>
      <c r="H1275" s="159"/>
      <c r="I1275" s="159"/>
      <c r="J1275" s="159"/>
      <c r="K1275" s="159"/>
      <c r="L1275" s="21"/>
      <c r="M1275" s="102">
        <v>3</v>
      </c>
      <c r="N1275" s="245" t="s">
        <v>387</v>
      </c>
      <c r="O1275" s="246"/>
      <c r="P1275" s="246"/>
      <c r="Q1275" s="102">
        <v>19</v>
      </c>
      <c r="R1275" s="248" t="s">
        <v>384</v>
      </c>
      <c r="S1275" s="249"/>
      <c r="T1275" s="250"/>
      <c r="U1275" s="132"/>
    </row>
    <row r="1276" spans="1:21" ht="27" customHeight="1">
      <c r="A1276" s="265" t="s">
        <v>126</v>
      </c>
      <c r="B1276" s="266"/>
      <c r="C1276" s="158"/>
      <c r="D1276" s="158"/>
      <c r="E1276" s="108">
        <f t="shared" si="35"/>
        <v>0</v>
      </c>
      <c r="F1276" s="160"/>
      <c r="G1276" s="161"/>
      <c r="H1276" s="159"/>
      <c r="I1276" s="159"/>
      <c r="J1276" s="159"/>
      <c r="K1276" s="159"/>
      <c r="L1276" s="21"/>
      <c r="M1276" s="102">
        <v>4</v>
      </c>
      <c r="N1276" s="245" t="s">
        <v>362</v>
      </c>
      <c r="O1276" s="246"/>
      <c r="P1276" s="246"/>
      <c r="Q1276" s="102">
        <v>20</v>
      </c>
      <c r="R1276" s="248" t="s">
        <v>383</v>
      </c>
      <c r="S1276" s="249"/>
      <c r="T1276" s="250"/>
      <c r="U1276" s="132"/>
    </row>
    <row r="1277" spans="1:21" ht="24.75" customHeight="1">
      <c r="A1277" s="265" t="s">
        <v>127</v>
      </c>
      <c r="B1277" s="266"/>
      <c r="C1277" s="158"/>
      <c r="D1277" s="158"/>
      <c r="E1277" s="108">
        <f t="shared" si="35"/>
        <v>0</v>
      </c>
      <c r="F1277" s="160"/>
      <c r="G1277" s="161"/>
      <c r="H1277" s="159"/>
      <c r="I1277" s="159"/>
      <c r="J1277" s="159"/>
      <c r="K1277" s="159"/>
      <c r="L1277" s="21"/>
      <c r="M1277" s="102">
        <v>5</v>
      </c>
      <c r="N1277" s="245" t="s">
        <v>363</v>
      </c>
      <c r="O1277" s="246"/>
      <c r="P1277" s="246"/>
      <c r="Q1277" s="109">
        <v>21</v>
      </c>
      <c r="R1277" s="248" t="s">
        <v>380</v>
      </c>
      <c r="S1277" s="249"/>
      <c r="T1277" s="250"/>
      <c r="U1277" s="132"/>
    </row>
    <row r="1278" spans="1:21" ht="24.75" customHeight="1">
      <c r="A1278" s="270" t="s">
        <v>658</v>
      </c>
      <c r="B1278" s="271"/>
      <c r="C1278" s="158"/>
      <c r="D1278" s="158"/>
      <c r="E1278" s="108">
        <f t="shared" si="35"/>
        <v>0</v>
      </c>
      <c r="F1278" s="160"/>
      <c r="G1278" s="161"/>
      <c r="H1278" s="159"/>
      <c r="I1278" s="159"/>
      <c r="J1278" s="159"/>
      <c r="K1278" s="159"/>
      <c r="L1278" s="21"/>
      <c r="M1278" s="102">
        <v>6</v>
      </c>
      <c r="N1278" s="245" t="s">
        <v>364</v>
      </c>
      <c r="O1278" s="246"/>
      <c r="P1278" s="246"/>
      <c r="Q1278" s="102">
        <v>22</v>
      </c>
      <c r="R1278" s="248" t="s">
        <v>379</v>
      </c>
      <c r="S1278" s="249"/>
      <c r="T1278" s="250"/>
      <c r="U1278" s="132"/>
    </row>
    <row r="1279" spans="1:21" ht="24.75" customHeight="1">
      <c r="A1279" s="270" t="s">
        <v>659</v>
      </c>
      <c r="B1279" s="271"/>
      <c r="C1279" s="158"/>
      <c r="D1279" s="158"/>
      <c r="E1279" s="108">
        <f t="shared" si="35"/>
        <v>0</v>
      </c>
      <c r="F1279" s="160"/>
      <c r="G1279" s="161"/>
      <c r="H1279" s="159"/>
      <c r="I1279" s="159"/>
      <c r="J1279" s="159"/>
      <c r="K1279" s="159"/>
      <c r="L1279" s="21"/>
      <c r="M1279" s="102">
        <v>7</v>
      </c>
      <c r="N1279" s="245" t="s">
        <v>365</v>
      </c>
      <c r="O1279" s="246"/>
      <c r="P1279" s="246"/>
      <c r="Q1279" s="102">
        <v>23</v>
      </c>
      <c r="R1279" s="248" t="s">
        <v>378</v>
      </c>
      <c r="S1279" s="249"/>
      <c r="T1279" s="250"/>
      <c r="U1279" s="132"/>
    </row>
    <row r="1280" spans="1:21" ht="29.4" customHeight="1">
      <c r="A1280" s="272" t="s">
        <v>128</v>
      </c>
      <c r="B1280" s="273"/>
      <c r="C1280" s="158"/>
      <c r="D1280" s="158"/>
      <c r="E1280" s="108">
        <f t="shared" si="35"/>
        <v>0</v>
      </c>
      <c r="F1280" s="160"/>
      <c r="G1280" s="161"/>
      <c r="H1280" s="159"/>
      <c r="I1280" s="159"/>
      <c r="J1280" s="159"/>
      <c r="K1280" s="159"/>
      <c r="L1280" s="21"/>
      <c r="M1280" s="102">
        <v>8</v>
      </c>
      <c r="N1280" s="245" t="s">
        <v>366</v>
      </c>
      <c r="O1280" s="246"/>
      <c r="P1280" s="246"/>
      <c r="Q1280" s="109">
        <v>24</v>
      </c>
      <c r="R1280" s="248" t="s">
        <v>377</v>
      </c>
      <c r="S1280" s="249"/>
      <c r="T1280" s="250"/>
      <c r="U1280" s="132"/>
    </row>
    <row r="1281" spans="1:21" ht="32.4" customHeight="1">
      <c r="A1281" s="268" t="s">
        <v>734</v>
      </c>
      <c r="B1281" s="269"/>
      <c r="C1281" s="158"/>
      <c r="D1281" s="158"/>
      <c r="E1281" s="108">
        <f t="shared" si="35"/>
        <v>0</v>
      </c>
      <c r="F1281" s="160"/>
      <c r="G1281" s="161"/>
      <c r="H1281" s="159"/>
      <c r="I1281" s="159"/>
      <c r="J1281" s="159"/>
      <c r="K1281" s="159"/>
      <c r="L1281" s="21"/>
      <c r="M1281" s="102">
        <v>9</v>
      </c>
      <c r="N1281" s="245" t="s">
        <v>367</v>
      </c>
      <c r="O1281" s="246"/>
      <c r="P1281" s="246"/>
      <c r="Q1281" s="102">
        <v>25</v>
      </c>
      <c r="R1281" s="248" t="s">
        <v>376</v>
      </c>
      <c r="S1281" s="249"/>
      <c r="T1281" s="250"/>
      <c r="U1281" s="132"/>
    </row>
    <row r="1282" spans="1:21" ht="24.75" customHeight="1">
      <c r="A1282" s="265" t="s">
        <v>129</v>
      </c>
      <c r="B1282" s="266"/>
      <c r="C1282" s="158"/>
      <c r="D1282" s="158"/>
      <c r="E1282" s="108">
        <f t="shared" si="35"/>
        <v>0</v>
      </c>
      <c r="F1282" s="160"/>
      <c r="G1282" s="161"/>
      <c r="H1282" s="159"/>
      <c r="I1282" s="159"/>
      <c r="J1282" s="159"/>
      <c r="K1282" s="159"/>
      <c r="L1282" s="21"/>
      <c r="M1282" s="102">
        <v>10</v>
      </c>
      <c r="N1282" s="245" t="s">
        <v>368</v>
      </c>
      <c r="O1282" s="246"/>
      <c r="P1282" s="246"/>
      <c r="Q1282" s="102">
        <v>26</v>
      </c>
      <c r="R1282" s="248" t="s">
        <v>375</v>
      </c>
      <c r="S1282" s="249"/>
      <c r="T1282" s="250"/>
      <c r="U1282" s="132"/>
    </row>
    <row r="1283" spans="1:21" ht="24.75" customHeight="1">
      <c r="A1283" s="270" t="s">
        <v>660</v>
      </c>
      <c r="B1283" s="271"/>
      <c r="C1283" s="158"/>
      <c r="D1283" s="158"/>
      <c r="E1283" s="108">
        <f t="shared" si="35"/>
        <v>0</v>
      </c>
      <c r="F1283" s="160"/>
      <c r="G1283" s="161"/>
      <c r="H1283" s="159"/>
      <c r="I1283" s="159"/>
      <c r="J1283" s="159"/>
      <c r="K1283" s="159"/>
      <c r="L1283" s="21"/>
      <c r="M1283" s="102">
        <v>11</v>
      </c>
      <c r="N1283" s="245" t="s">
        <v>245</v>
      </c>
      <c r="O1283" s="246"/>
      <c r="P1283" s="246"/>
      <c r="Q1283" s="109">
        <v>27</v>
      </c>
      <c r="R1283" s="248" t="s">
        <v>374</v>
      </c>
      <c r="S1283" s="249"/>
      <c r="T1283" s="250"/>
      <c r="U1283" s="132"/>
    </row>
    <row r="1284" spans="1:21" ht="24.75" customHeight="1">
      <c r="A1284" s="265" t="s">
        <v>130</v>
      </c>
      <c r="B1284" s="266"/>
      <c r="C1284" s="158"/>
      <c r="D1284" s="158"/>
      <c r="E1284" s="108">
        <f t="shared" si="35"/>
        <v>0</v>
      </c>
      <c r="F1284" s="160"/>
      <c r="G1284" s="161"/>
      <c r="H1284" s="159"/>
      <c r="I1284" s="159"/>
      <c r="J1284" s="159"/>
      <c r="K1284" s="159"/>
      <c r="L1284" s="21"/>
      <c r="M1284" s="102">
        <v>12</v>
      </c>
      <c r="N1284" s="245" t="s">
        <v>369</v>
      </c>
      <c r="O1284" s="246"/>
      <c r="P1284" s="246"/>
      <c r="Q1284" s="102">
        <v>28</v>
      </c>
      <c r="R1284" s="248" t="s">
        <v>373</v>
      </c>
      <c r="S1284" s="249"/>
      <c r="T1284" s="250"/>
      <c r="U1284" s="132"/>
    </row>
    <row r="1285" spans="1:21" ht="24.75" customHeight="1">
      <c r="A1285" s="265" t="s">
        <v>131</v>
      </c>
      <c r="B1285" s="266"/>
      <c r="C1285" s="158"/>
      <c r="D1285" s="158"/>
      <c r="E1285" s="108">
        <f t="shared" si="35"/>
        <v>0</v>
      </c>
      <c r="F1285" s="160"/>
      <c r="G1285" s="161"/>
      <c r="H1285" s="159"/>
      <c r="I1285" s="159"/>
      <c r="J1285" s="159"/>
      <c r="K1285" s="159"/>
      <c r="L1285" s="21"/>
      <c r="M1285" s="102">
        <v>13</v>
      </c>
      <c r="N1285" s="245" t="s">
        <v>388</v>
      </c>
      <c r="O1285" s="246"/>
      <c r="P1285" s="246"/>
      <c r="Q1285" s="102">
        <v>29</v>
      </c>
      <c r="R1285" s="248" t="s">
        <v>372</v>
      </c>
      <c r="S1285" s="249"/>
      <c r="T1285" s="250"/>
      <c r="U1285" s="132"/>
    </row>
    <row r="1286" spans="1:21" ht="24.75" customHeight="1">
      <c r="A1286" s="265" t="s">
        <v>132</v>
      </c>
      <c r="B1286" s="266"/>
      <c r="C1286" s="158"/>
      <c r="D1286" s="158"/>
      <c r="E1286" s="108">
        <f t="shared" si="35"/>
        <v>0</v>
      </c>
      <c r="F1286" s="160"/>
      <c r="G1286" s="161"/>
      <c r="H1286" s="159"/>
      <c r="I1286" s="159"/>
      <c r="J1286" s="159"/>
      <c r="K1286" s="159"/>
      <c r="L1286" s="21"/>
      <c r="M1286" s="102">
        <v>14</v>
      </c>
      <c r="N1286" s="245" t="s">
        <v>389</v>
      </c>
      <c r="O1286" s="246"/>
      <c r="P1286" s="246"/>
      <c r="Q1286" s="109">
        <v>30</v>
      </c>
      <c r="R1286" s="248" t="s">
        <v>371</v>
      </c>
      <c r="S1286" s="249"/>
      <c r="T1286" s="250"/>
      <c r="U1286" s="132"/>
    </row>
    <row r="1287" spans="1:21" ht="24.75" customHeight="1">
      <c r="A1287" s="251" t="s">
        <v>731</v>
      </c>
      <c r="B1287" s="252"/>
      <c r="C1287" s="154" t="str">
        <f>IF(COUNTBLANK(C1274:C1286),"空欄あり",COUNT(C1274:C1286)-COUNTIF(C1274:C1286,0))</f>
        <v>空欄あり</v>
      </c>
      <c r="D1287" s="154" t="str">
        <f>IF(COUNTBLANK(D1274:D1286),"空欄あり",COUNT(D1274:D1286)-COUNTIF(D1274:D1286,0))</f>
        <v>空欄あり</v>
      </c>
      <c r="E1287" s="157"/>
      <c r="F1287" s="21"/>
      <c r="G1287" s="21"/>
      <c r="H1287" s="21"/>
      <c r="I1287" s="21"/>
      <c r="J1287" s="21"/>
      <c r="K1287" s="21"/>
      <c r="L1287" s="21"/>
      <c r="M1287" s="102">
        <v>15</v>
      </c>
      <c r="N1287" s="245" t="s">
        <v>390</v>
      </c>
      <c r="O1287" s="246"/>
      <c r="P1287" s="247"/>
      <c r="Q1287" s="102">
        <v>31</v>
      </c>
      <c r="R1287" s="248" t="s">
        <v>370</v>
      </c>
      <c r="S1287" s="249"/>
      <c r="T1287" s="250"/>
      <c r="U1287" s="132"/>
    </row>
    <row r="1288" spans="1:21" ht="24.75" customHeight="1">
      <c r="A1288" s="251" t="s">
        <v>732</v>
      </c>
      <c r="B1288" s="252"/>
      <c r="C1288" s="154" t="str">
        <f>IF(C1287="空欄あり","-",IF(D1271="","-",IF(I1271="","-",IF(G1288=0,"-",IF(C1287=10,SUM(C1274:C1286)*1.3,IF(C1287=11,SUM(C1274:C1286)*1.182,IF(C1287=12,SUM(C1274:C1286)*1.084,IF(C1287=13,SUM(C1274:C1286)*1,"-"))))))))</f>
        <v>-</v>
      </c>
      <c r="D1288" s="154" t="str">
        <f>IF(D1287="空欄あり","-",IF(D1271="","-",IF(I1271="","-",IF(G1288=0,"-",IF(D1287=10,SUM(D1274:D1286)*1.3,IF(D1287=11,SUM(D1274:D1286)*1.182,IF(D1287=12,SUM(D1274:D1286)*1.084,IF(D1287=13,SUM(D1274:D1286)*1,"-"))))))))</f>
        <v>-</v>
      </c>
      <c r="E1288" s="156" t="str">
        <f>IF(C1288="-","-",IF(D1288="-","-",D1288-C1288))</f>
        <v>-</v>
      </c>
      <c r="F1288" s="21"/>
      <c r="G1288" s="155">
        <f>IF(A1281=選択肢!$A$13,1,IF(A1281=選択肢!$A$14,1,0))</f>
        <v>0</v>
      </c>
      <c r="H1288" s="21"/>
      <c r="I1288" s="21"/>
      <c r="J1288" s="21"/>
      <c r="K1288" s="21"/>
      <c r="L1288" s="21"/>
      <c r="M1288" s="102">
        <v>16</v>
      </c>
      <c r="N1288" s="245" t="s">
        <v>391</v>
      </c>
      <c r="O1288" s="246"/>
      <c r="P1288" s="247"/>
      <c r="Q1288" s="21"/>
      <c r="R1288" s="21"/>
      <c r="S1288" s="21"/>
      <c r="T1288" s="21"/>
      <c r="U1288" s="132"/>
    </row>
    <row r="1289" spans="1:21" ht="18.600000000000001" thickBot="1">
      <c r="A1289" s="143"/>
      <c r="B1289" s="142"/>
      <c r="C1289" s="142"/>
      <c r="D1289" s="142"/>
      <c r="E1289" s="142"/>
      <c r="F1289" s="135"/>
      <c r="G1289" s="135"/>
      <c r="H1289" s="135"/>
      <c r="I1289" s="135"/>
      <c r="J1289" s="135"/>
      <c r="K1289" s="135"/>
      <c r="L1289" s="135"/>
      <c r="M1289" s="135"/>
      <c r="N1289" s="135"/>
      <c r="O1289" s="135"/>
      <c r="P1289" s="135"/>
      <c r="Q1289" s="135"/>
      <c r="R1289" s="135"/>
      <c r="S1289" s="135"/>
      <c r="T1289" s="135"/>
      <c r="U1289" s="136"/>
    </row>
    <row r="1290" spans="1:21" ht="18.600000000000001" thickBot="1"/>
    <row r="1291" spans="1:21">
      <c r="A1291" s="137">
        <v>34</v>
      </c>
      <c r="B1291" s="129"/>
      <c r="C1291" s="129"/>
      <c r="D1291" s="129"/>
      <c r="E1291" s="129"/>
      <c r="F1291" s="129"/>
      <c r="G1291" s="129"/>
      <c r="H1291" s="129"/>
      <c r="I1291" s="129"/>
      <c r="J1291" s="129"/>
      <c r="K1291" s="129"/>
      <c r="L1291" s="129"/>
      <c r="M1291" s="129"/>
      <c r="N1291" s="129"/>
      <c r="O1291" s="129"/>
      <c r="P1291" s="129"/>
      <c r="Q1291" s="129"/>
      <c r="R1291" s="129"/>
      <c r="S1291" s="129"/>
      <c r="T1291" s="129"/>
      <c r="U1291" s="130"/>
    </row>
    <row r="1292" spans="1:21" ht="23.25" customHeight="1">
      <c r="A1292" s="131"/>
      <c r="B1292" s="21"/>
      <c r="C1292" s="21"/>
      <c r="D1292" s="21"/>
      <c r="E1292" s="21"/>
      <c r="F1292" s="276" t="s">
        <v>139</v>
      </c>
      <c r="G1292" s="276"/>
      <c r="H1292" s="181"/>
      <c r="I1292" s="181"/>
      <c r="J1292" s="181"/>
      <c r="K1292" s="181"/>
      <c r="L1292" s="21"/>
      <c r="M1292" s="21"/>
      <c r="N1292" s="21"/>
      <c r="O1292" s="21"/>
      <c r="P1292" s="21"/>
      <c r="Q1292" s="21"/>
      <c r="R1292" s="21"/>
      <c r="S1292" s="21"/>
      <c r="T1292" s="21"/>
      <c r="U1292" s="132"/>
    </row>
    <row r="1293" spans="1:21">
      <c r="A1293" s="131" t="s">
        <v>636</v>
      </c>
      <c r="B1293" s="21"/>
      <c r="C1293" s="21"/>
      <c r="D1293" s="21"/>
      <c r="E1293" s="21"/>
      <c r="F1293" s="21"/>
      <c r="G1293" s="21"/>
      <c r="H1293" s="21"/>
      <c r="I1293" s="21"/>
      <c r="J1293" s="21"/>
      <c r="K1293" s="21"/>
      <c r="L1293" s="21"/>
      <c r="M1293" s="21"/>
      <c r="N1293" s="21"/>
      <c r="O1293" s="21"/>
      <c r="P1293" s="21"/>
      <c r="Q1293" s="21"/>
      <c r="R1293" s="21"/>
      <c r="S1293" s="21"/>
      <c r="T1293" s="21"/>
      <c r="U1293" s="132"/>
    </row>
    <row r="1294" spans="1:21">
      <c r="A1294" s="258" t="s">
        <v>123</v>
      </c>
      <c r="B1294" s="192"/>
      <c r="C1294" s="208"/>
      <c r="D1294" s="209"/>
      <c r="E1294" s="210"/>
      <c r="F1294" s="103"/>
      <c r="G1294" s="103"/>
      <c r="H1294" s="103"/>
      <c r="I1294" s="103"/>
      <c r="J1294" s="21"/>
      <c r="K1294" s="21"/>
      <c r="L1294" s="21"/>
      <c r="M1294" s="21"/>
      <c r="N1294" s="21"/>
      <c r="O1294" s="21"/>
      <c r="P1294" s="21"/>
      <c r="Q1294" s="21"/>
      <c r="R1294" s="21"/>
      <c r="S1294" s="21"/>
      <c r="T1294" s="21"/>
      <c r="U1294" s="132"/>
    </row>
    <row r="1295" spans="1:21">
      <c r="A1295" s="258" t="s">
        <v>43</v>
      </c>
      <c r="B1295" s="192"/>
      <c r="C1295" s="208"/>
      <c r="D1295" s="209"/>
      <c r="E1295" s="210"/>
      <c r="F1295" s="103"/>
      <c r="G1295" s="103"/>
      <c r="H1295" s="103"/>
      <c r="I1295" s="103"/>
      <c r="J1295" s="21"/>
      <c r="K1295" s="21"/>
      <c r="L1295" s="21"/>
      <c r="M1295" s="21"/>
      <c r="N1295" s="21"/>
      <c r="O1295" s="21"/>
      <c r="P1295" s="21"/>
      <c r="Q1295" s="21"/>
      <c r="R1295" s="21"/>
      <c r="S1295" s="21"/>
      <c r="T1295" s="21"/>
      <c r="U1295" s="132"/>
    </row>
    <row r="1296" spans="1:21">
      <c r="A1296" s="258" t="s">
        <v>44</v>
      </c>
      <c r="B1296" s="192"/>
      <c r="C1296" s="208"/>
      <c r="D1296" s="209"/>
      <c r="E1296" s="210"/>
      <c r="F1296" s="67"/>
      <c r="G1296" s="67"/>
      <c r="H1296" s="67"/>
      <c r="I1296" s="67"/>
      <c r="J1296" s="67"/>
      <c r="K1296" s="67"/>
      <c r="L1296" s="67"/>
      <c r="M1296" s="21"/>
      <c r="N1296" s="21"/>
      <c r="O1296" s="21"/>
      <c r="P1296" s="21"/>
      <c r="Q1296" s="21"/>
      <c r="R1296" s="21"/>
      <c r="S1296" s="21"/>
      <c r="T1296" s="21"/>
      <c r="U1296" s="132"/>
    </row>
    <row r="1297" spans="1:21">
      <c r="A1297" s="258" t="s">
        <v>45</v>
      </c>
      <c r="B1297" s="192"/>
      <c r="C1297" s="243"/>
      <c r="D1297" s="244"/>
      <c r="E1297" s="244"/>
      <c r="F1297" s="243"/>
      <c r="G1297" s="244"/>
      <c r="H1297" s="244"/>
      <c r="I1297" s="211"/>
      <c r="J1297" s="211"/>
      <c r="K1297" s="211"/>
      <c r="L1297" s="67"/>
      <c r="M1297" s="21"/>
      <c r="N1297" s="21"/>
      <c r="O1297" s="21"/>
      <c r="P1297" s="21"/>
      <c r="Q1297" s="21"/>
      <c r="R1297" s="21"/>
      <c r="S1297" s="21"/>
      <c r="T1297" s="21"/>
      <c r="U1297" s="132"/>
    </row>
    <row r="1298" spans="1:21">
      <c r="A1298" s="275" t="s">
        <v>46</v>
      </c>
      <c r="B1298" s="223"/>
      <c r="C1298" s="243"/>
      <c r="D1298" s="244"/>
      <c r="E1298" s="253"/>
      <c r="F1298" s="67"/>
      <c r="G1298" s="67"/>
      <c r="H1298" s="67"/>
      <c r="I1298" s="67"/>
      <c r="J1298" s="67"/>
      <c r="K1298" s="67"/>
      <c r="L1298" s="67"/>
      <c r="M1298" s="21"/>
      <c r="N1298" s="21"/>
      <c r="O1298" s="21"/>
      <c r="P1298" s="21"/>
      <c r="Q1298" s="21"/>
      <c r="R1298" s="21"/>
      <c r="S1298" s="21"/>
      <c r="T1298" s="21"/>
      <c r="U1298" s="132"/>
    </row>
    <row r="1299" spans="1:21">
      <c r="A1299" s="258" t="s">
        <v>47</v>
      </c>
      <c r="B1299" s="192"/>
      <c r="C1299" s="208"/>
      <c r="D1299" s="209"/>
      <c r="E1299" s="210"/>
      <c r="F1299" s="103"/>
      <c r="G1299" s="103"/>
      <c r="H1299" s="103"/>
      <c r="I1299" s="103"/>
      <c r="J1299" s="103"/>
      <c r="K1299" s="103"/>
      <c r="L1299" s="103"/>
      <c r="M1299" s="21"/>
      <c r="N1299" s="21"/>
      <c r="O1299" s="21"/>
      <c r="P1299" s="21"/>
      <c r="Q1299" s="21"/>
      <c r="R1299" s="21"/>
      <c r="S1299" s="21"/>
      <c r="T1299" s="21"/>
      <c r="U1299" s="132"/>
    </row>
    <row r="1300" spans="1:21" ht="12.75" customHeight="1">
      <c r="A1300" s="133"/>
      <c r="B1300" s="103"/>
      <c r="C1300" s="103"/>
      <c r="D1300" s="103"/>
      <c r="E1300" s="103"/>
      <c r="F1300" s="103"/>
      <c r="G1300" s="103"/>
      <c r="H1300" s="103"/>
      <c r="I1300" s="103"/>
      <c r="J1300" s="103"/>
      <c r="K1300" s="103"/>
      <c r="L1300" s="103"/>
      <c r="M1300" s="21"/>
      <c r="N1300" s="21"/>
      <c r="O1300" s="21"/>
      <c r="P1300" s="21"/>
      <c r="Q1300" s="21"/>
      <c r="R1300" s="21"/>
      <c r="S1300" s="21"/>
      <c r="T1300" s="21"/>
      <c r="U1300" s="132"/>
    </row>
    <row r="1301" spans="1:21" ht="23.25" customHeight="1">
      <c r="A1301" s="134" t="s">
        <v>186</v>
      </c>
      <c r="B1301" s="104"/>
      <c r="C1301" s="104"/>
      <c r="D1301" s="104"/>
      <c r="E1301" s="104"/>
      <c r="F1301" s="104"/>
      <c r="G1301" s="104"/>
      <c r="H1301" s="104"/>
      <c r="I1301" s="104"/>
      <c r="J1301" s="104"/>
      <c r="K1301" s="104"/>
      <c r="L1301" s="21"/>
      <c r="M1301" s="21"/>
      <c r="N1301" s="21"/>
      <c r="O1301" s="21"/>
      <c r="P1301" s="21"/>
      <c r="Q1301" s="21"/>
      <c r="R1301" s="21"/>
      <c r="S1301" s="21"/>
      <c r="T1301" s="21"/>
      <c r="U1301" s="132"/>
    </row>
    <row r="1302" spans="1:21">
      <c r="A1302" s="258"/>
      <c r="B1302" s="192"/>
      <c r="C1302" s="190" t="s">
        <v>63</v>
      </c>
      <c r="D1302" s="191"/>
      <c r="E1302" s="192"/>
      <c r="F1302" s="216" t="s">
        <v>138</v>
      </c>
      <c r="G1302" s="216"/>
      <c r="H1302" s="216"/>
      <c r="I1302" s="216"/>
      <c r="J1302" s="216"/>
      <c r="K1302" s="216"/>
      <c r="L1302" s="103"/>
      <c r="M1302" s="21"/>
      <c r="N1302" s="21"/>
      <c r="O1302" s="21"/>
      <c r="P1302" s="21"/>
      <c r="Q1302" s="21"/>
      <c r="R1302" s="21"/>
      <c r="S1302" s="21"/>
      <c r="T1302" s="21"/>
      <c r="U1302" s="132"/>
    </row>
    <row r="1303" spans="1:21">
      <c r="A1303" s="262" t="s">
        <v>637</v>
      </c>
      <c r="B1303" s="263"/>
      <c r="C1303" s="243"/>
      <c r="D1303" s="244"/>
      <c r="E1303" s="253"/>
      <c r="F1303" s="243"/>
      <c r="G1303" s="253"/>
      <c r="H1303" s="243"/>
      <c r="I1303" s="253"/>
      <c r="J1303" s="243"/>
      <c r="K1303" s="253"/>
      <c r="L1303" s="67"/>
      <c r="M1303" s="21"/>
      <c r="N1303" s="21"/>
      <c r="O1303" s="21"/>
      <c r="P1303" s="21"/>
      <c r="Q1303" s="21"/>
      <c r="R1303" s="21"/>
      <c r="S1303" s="21"/>
      <c r="T1303" s="21"/>
      <c r="U1303" s="132"/>
    </row>
    <row r="1304" spans="1:21">
      <c r="A1304" s="264" t="s">
        <v>638</v>
      </c>
      <c r="B1304" s="204"/>
      <c r="C1304" s="243"/>
      <c r="D1304" s="244"/>
      <c r="E1304" s="253"/>
      <c r="F1304" s="243"/>
      <c r="G1304" s="253"/>
      <c r="H1304" s="243"/>
      <c r="I1304" s="253"/>
      <c r="J1304" s="243"/>
      <c r="K1304" s="253"/>
      <c r="L1304" s="103"/>
      <c r="M1304" s="21"/>
      <c r="N1304" s="21"/>
      <c r="O1304" s="21"/>
      <c r="P1304" s="21"/>
      <c r="Q1304" s="21"/>
      <c r="R1304" s="21"/>
      <c r="S1304" s="21"/>
      <c r="T1304" s="21"/>
      <c r="U1304" s="132"/>
    </row>
    <row r="1305" spans="1:21">
      <c r="A1305" s="277" t="s">
        <v>48</v>
      </c>
      <c r="B1305" s="278"/>
      <c r="C1305" s="181"/>
      <c r="D1305" s="181"/>
      <c r="E1305" s="105" t="s">
        <v>133</v>
      </c>
      <c r="F1305" s="67"/>
      <c r="G1305" s="67"/>
      <c r="H1305" s="67"/>
      <c r="I1305" s="67"/>
      <c r="J1305" s="67"/>
      <c r="K1305" s="103"/>
      <c r="L1305" s="103"/>
      <c r="M1305" s="21"/>
      <c r="N1305" s="21"/>
      <c r="O1305" s="21"/>
      <c r="P1305" s="21"/>
      <c r="Q1305" s="21"/>
      <c r="R1305" s="21"/>
      <c r="S1305" s="21"/>
      <c r="T1305" s="21"/>
      <c r="U1305" s="132"/>
    </row>
    <row r="1306" spans="1:21">
      <c r="A1306" s="133"/>
      <c r="B1306" s="103"/>
      <c r="C1306" s="103"/>
      <c r="D1306" s="103"/>
      <c r="E1306" s="103"/>
      <c r="F1306" s="67"/>
      <c r="G1306" s="67"/>
      <c r="H1306" s="67"/>
      <c r="I1306" s="67"/>
      <c r="J1306" s="67"/>
      <c r="K1306" s="103"/>
      <c r="L1306" s="103"/>
      <c r="M1306" s="21"/>
      <c r="N1306" s="21"/>
      <c r="O1306" s="21"/>
      <c r="P1306" s="21"/>
      <c r="Q1306" s="21"/>
      <c r="R1306" s="21"/>
      <c r="S1306" s="21"/>
      <c r="T1306" s="21"/>
      <c r="U1306" s="132"/>
    </row>
    <row r="1307" spans="1:21" ht="23.25" customHeight="1">
      <c r="A1307" s="134" t="s">
        <v>187</v>
      </c>
      <c r="B1307" s="104"/>
      <c r="C1307" s="104"/>
      <c r="D1307" s="104"/>
      <c r="E1307" s="104"/>
      <c r="F1307" s="104"/>
      <c r="G1307" s="104"/>
      <c r="H1307" s="104"/>
      <c r="I1307" s="104"/>
      <c r="J1307" s="104"/>
      <c r="K1307" s="104"/>
      <c r="L1307" s="21"/>
      <c r="M1307" s="21"/>
      <c r="N1307" s="21"/>
      <c r="O1307" s="21"/>
      <c r="P1307" s="21"/>
      <c r="Q1307" s="21"/>
      <c r="R1307" s="21"/>
      <c r="S1307" s="21"/>
      <c r="T1307" s="21"/>
      <c r="U1307" s="132"/>
    </row>
    <row r="1308" spans="1:21" ht="34.5" customHeight="1">
      <c r="A1308" s="254" t="s">
        <v>743</v>
      </c>
      <c r="B1308" s="255"/>
      <c r="C1308" s="255"/>
      <c r="D1308" s="255"/>
      <c r="E1308" s="255"/>
      <c r="F1308" s="255"/>
      <c r="G1308" s="255"/>
      <c r="H1308" s="255"/>
      <c r="I1308" s="255"/>
      <c r="J1308" s="255"/>
      <c r="K1308" s="255"/>
      <c r="L1308" s="255"/>
      <c r="M1308" s="255"/>
      <c r="N1308" s="255"/>
      <c r="O1308" s="255"/>
      <c r="P1308" s="255"/>
      <c r="Q1308" s="255"/>
      <c r="R1308" s="255"/>
      <c r="S1308" s="255"/>
      <c r="T1308" s="255"/>
      <c r="U1308" s="132"/>
    </row>
    <row r="1309" spans="1:21" ht="102.45" customHeight="1">
      <c r="A1309" s="254"/>
      <c r="B1309" s="255"/>
      <c r="C1309" s="255"/>
      <c r="D1309" s="255"/>
      <c r="E1309" s="255"/>
      <c r="F1309" s="255"/>
      <c r="G1309" s="255"/>
      <c r="H1309" s="255"/>
      <c r="I1309" s="255"/>
      <c r="J1309" s="255"/>
      <c r="K1309" s="255"/>
      <c r="L1309" s="255"/>
      <c r="M1309" s="255"/>
      <c r="N1309" s="255"/>
      <c r="O1309" s="255"/>
      <c r="P1309" s="255"/>
      <c r="Q1309" s="255"/>
      <c r="R1309" s="255"/>
      <c r="S1309" s="255"/>
      <c r="T1309" s="255"/>
      <c r="U1309" s="132"/>
    </row>
    <row r="1310" spans="1:21">
      <c r="A1310" s="258" t="s">
        <v>179</v>
      </c>
      <c r="B1310" s="191"/>
      <c r="C1310" s="191"/>
      <c r="D1310" s="256"/>
      <c r="E1310" s="257"/>
      <c r="F1310" s="259" t="s">
        <v>180</v>
      </c>
      <c r="G1310" s="260"/>
      <c r="H1310" s="260"/>
      <c r="I1310" s="256"/>
      <c r="J1310" s="257"/>
      <c r="K1310" s="21"/>
      <c r="L1310" s="21"/>
      <c r="M1310" s="261" t="s">
        <v>395</v>
      </c>
      <c r="N1310" s="261"/>
      <c r="O1310" s="261"/>
      <c r="P1310" s="261"/>
      <c r="Q1310" s="261"/>
      <c r="R1310" s="261"/>
      <c r="S1310" s="261"/>
      <c r="T1310" s="261"/>
      <c r="U1310" s="132"/>
    </row>
    <row r="1311" spans="1:21" ht="18.600000000000001" thickBot="1">
      <c r="A1311" s="267" t="s">
        <v>393</v>
      </c>
      <c r="B1311" s="216"/>
      <c r="C1311" s="221" t="s">
        <v>135</v>
      </c>
      <c r="D1311" s="222"/>
      <c r="E1311" s="223"/>
      <c r="F1311" s="274" t="s">
        <v>394</v>
      </c>
      <c r="G1311" s="216"/>
      <c r="H1311" s="216"/>
      <c r="I1311" s="216"/>
      <c r="J1311" s="216"/>
      <c r="K1311" s="216"/>
      <c r="L1311" s="21"/>
      <c r="M1311" s="106" t="s">
        <v>24</v>
      </c>
      <c r="N1311" s="190" t="s">
        <v>359</v>
      </c>
      <c r="O1311" s="191"/>
      <c r="P1311" s="191"/>
      <c r="Q1311" s="106" t="s">
        <v>24</v>
      </c>
      <c r="R1311" s="190" t="s">
        <v>359</v>
      </c>
      <c r="S1311" s="191"/>
      <c r="T1311" s="192"/>
      <c r="U1311" s="132"/>
    </row>
    <row r="1312" spans="1:21" ht="18.75" customHeight="1" thickTop="1">
      <c r="A1312" s="267"/>
      <c r="B1312" s="216"/>
      <c r="C1312" s="26" t="s">
        <v>134</v>
      </c>
      <c r="D1312" s="26" t="s">
        <v>50</v>
      </c>
      <c r="E1312" s="39" t="s">
        <v>51</v>
      </c>
      <c r="F1312" s="107" t="s">
        <v>52</v>
      </c>
      <c r="G1312" s="70" t="s">
        <v>53</v>
      </c>
      <c r="H1312" s="46" t="s">
        <v>54</v>
      </c>
      <c r="I1312" s="46" t="s">
        <v>55</v>
      </c>
      <c r="J1312" s="46" t="s">
        <v>56</v>
      </c>
      <c r="K1312" s="46" t="s">
        <v>57</v>
      </c>
      <c r="L1312" s="21"/>
      <c r="M1312" s="102">
        <v>1</v>
      </c>
      <c r="N1312" s="245" t="s">
        <v>386</v>
      </c>
      <c r="O1312" s="246"/>
      <c r="P1312" s="246"/>
      <c r="Q1312" s="102">
        <v>17</v>
      </c>
      <c r="R1312" s="248" t="s">
        <v>241</v>
      </c>
      <c r="S1312" s="249"/>
      <c r="T1312" s="250"/>
      <c r="U1312" s="132"/>
    </row>
    <row r="1313" spans="1:21" ht="24.75" customHeight="1">
      <c r="A1313" s="265" t="s">
        <v>124</v>
      </c>
      <c r="B1313" s="266"/>
      <c r="C1313" s="158"/>
      <c r="D1313" s="158"/>
      <c r="E1313" s="108">
        <f t="shared" ref="E1313:E1325" si="36">D1313-C1313</f>
        <v>0</v>
      </c>
      <c r="F1313" s="160"/>
      <c r="G1313" s="161"/>
      <c r="H1313" s="159"/>
      <c r="I1313" s="159"/>
      <c r="J1313" s="159"/>
      <c r="K1313" s="159"/>
      <c r="L1313" s="21"/>
      <c r="M1313" s="102">
        <v>2</v>
      </c>
      <c r="N1313" s="245" t="s">
        <v>360</v>
      </c>
      <c r="O1313" s="246"/>
      <c r="P1313" s="246"/>
      <c r="Q1313" s="109">
        <v>18</v>
      </c>
      <c r="R1313" s="248" t="s">
        <v>385</v>
      </c>
      <c r="S1313" s="249"/>
      <c r="T1313" s="250"/>
      <c r="U1313" s="132"/>
    </row>
    <row r="1314" spans="1:21" ht="24.75" customHeight="1">
      <c r="A1314" s="265" t="s">
        <v>125</v>
      </c>
      <c r="B1314" s="266"/>
      <c r="C1314" s="158"/>
      <c r="D1314" s="158"/>
      <c r="E1314" s="108">
        <f t="shared" si="36"/>
        <v>0</v>
      </c>
      <c r="F1314" s="160"/>
      <c r="G1314" s="161"/>
      <c r="H1314" s="159"/>
      <c r="I1314" s="159"/>
      <c r="J1314" s="159"/>
      <c r="K1314" s="159"/>
      <c r="L1314" s="21"/>
      <c r="M1314" s="102">
        <v>3</v>
      </c>
      <c r="N1314" s="245" t="s">
        <v>387</v>
      </c>
      <c r="O1314" s="246"/>
      <c r="P1314" s="246"/>
      <c r="Q1314" s="102">
        <v>19</v>
      </c>
      <c r="R1314" s="248" t="s">
        <v>384</v>
      </c>
      <c r="S1314" s="249"/>
      <c r="T1314" s="250"/>
      <c r="U1314" s="132"/>
    </row>
    <row r="1315" spans="1:21" ht="27" customHeight="1">
      <c r="A1315" s="265" t="s">
        <v>126</v>
      </c>
      <c r="B1315" s="266"/>
      <c r="C1315" s="158"/>
      <c r="D1315" s="158"/>
      <c r="E1315" s="108">
        <f t="shared" si="36"/>
        <v>0</v>
      </c>
      <c r="F1315" s="160"/>
      <c r="G1315" s="161"/>
      <c r="H1315" s="159"/>
      <c r="I1315" s="159"/>
      <c r="J1315" s="159"/>
      <c r="K1315" s="159"/>
      <c r="L1315" s="21"/>
      <c r="M1315" s="102">
        <v>4</v>
      </c>
      <c r="N1315" s="245" t="s">
        <v>362</v>
      </c>
      <c r="O1315" s="246"/>
      <c r="P1315" s="246"/>
      <c r="Q1315" s="102">
        <v>20</v>
      </c>
      <c r="R1315" s="248" t="s">
        <v>383</v>
      </c>
      <c r="S1315" s="249"/>
      <c r="T1315" s="250"/>
      <c r="U1315" s="132"/>
    </row>
    <row r="1316" spans="1:21" ht="24.75" customHeight="1">
      <c r="A1316" s="265" t="s">
        <v>127</v>
      </c>
      <c r="B1316" s="266"/>
      <c r="C1316" s="158"/>
      <c r="D1316" s="158"/>
      <c r="E1316" s="108">
        <f t="shared" si="36"/>
        <v>0</v>
      </c>
      <c r="F1316" s="160"/>
      <c r="G1316" s="161"/>
      <c r="H1316" s="159"/>
      <c r="I1316" s="159"/>
      <c r="J1316" s="159"/>
      <c r="K1316" s="159"/>
      <c r="L1316" s="21"/>
      <c r="M1316" s="102">
        <v>5</v>
      </c>
      <c r="N1316" s="245" t="s">
        <v>363</v>
      </c>
      <c r="O1316" s="246"/>
      <c r="P1316" s="246"/>
      <c r="Q1316" s="109">
        <v>21</v>
      </c>
      <c r="R1316" s="248" t="s">
        <v>380</v>
      </c>
      <c r="S1316" s="249"/>
      <c r="T1316" s="250"/>
      <c r="U1316" s="132"/>
    </row>
    <row r="1317" spans="1:21" ht="24.75" customHeight="1">
      <c r="A1317" s="270" t="s">
        <v>658</v>
      </c>
      <c r="B1317" s="271"/>
      <c r="C1317" s="158"/>
      <c r="D1317" s="158"/>
      <c r="E1317" s="108">
        <f t="shared" si="36"/>
        <v>0</v>
      </c>
      <c r="F1317" s="160"/>
      <c r="G1317" s="161"/>
      <c r="H1317" s="159"/>
      <c r="I1317" s="159"/>
      <c r="J1317" s="159"/>
      <c r="K1317" s="159"/>
      <c r="L1317" s="21"/>
      <c r="M1317" s="102">
        <v>6</v>
      </c>
      <c r="N1317" s="245" t="s">
        <v>364</v>
      </c>
      <c r="O1317" s="246"/>
      <c r="P1317" s="246"/>
      <c r="Q1317" s="102">
        <v>22</v>
      </c>
      <c r="R1317" s="248" t="s">
        <v>379</v>
      </c>
      <c r="S1317" s="249"/>
      <c r="T1317" s="250"/>
      <c r="U1317" s="132"/>
    </row>
    <row r="1318" spans="1:21" ht="24.75" customHeight="1">
      <c r="A1318" s="270" t="s">
        <v>659</v>
      </c>
      <c r="B1318" s="271"/>
      <c r="C1318" s="158"/>
      <c r="D1318" s="158"/>
      <c r="E1318" s="108">
        <f t="shared" si="36"/>
        <v>0</v>
      </c>
      <c r="F1318" s="160"/>
      <c r="G1318" s="161"/>
      <c r="H1318" s="159"/>
      <c r="I1318" s="159"/>
      <c r="J1318" s="159"/>
      <c r="K1318" s="159"/>
      <c r="L1318" s="21"/>
      <c r="M1318" s="102">
        <v>7</v>
      </c>
      <c r="N1318" s="245" t="s">
        <v>365</v>
      </c>
      <c r="O1318" s="246"/>
      <c r="P1318" s="246"/>
      <c r="Q1318" s="102">
        <v>23</v>
      </c>
      <c r="R1318" s="248" t="s">
        <v>378</v>
      </c>
      <c r="S1318" s="249"/>
      <c r="T1318" s="250"/>
      <c r="U1318" s="132"/>
    </row>
    <row r="1319" spans="1:21" ht="29.4" customHeight="1">
      <c r="A1319" s="272" t="s">
        <v>128</v>
      </c>
      <c r="B1319" s="273"/>
      <c r="C1319" s="158"/>
      <c r="D1319" s="158"/>
      <c r="E1319" s="108">
        <f t="shared" si="36"/>
        <v>0</v>
      </c>
      <c r="F1319" s="160"/>
      <c r="G1319" s="161"/>
      <c r="H1319" s="159"/>
      <c r="I1319" s="159"/>
      <c r="J1319" s="159"/>
      <c r="K1319" s="159"/>
      <c r="L1319" s="21"/>
      <c r="M1319" s="102">
        <v>8</v>
      </c>
      <c r="N1319" s="245" t="s">
        <v>366</v>
      </c>
      <c r="O1319" s="246"/>
      <c r="P1319" s="246"/>
      <c r="Q1319" s="109">
        <v>24</v>
      </c>
      <c r="R1319" s="248" t="s">
        <v>377</v>
      </c>
      <c r="S1319" s="249"/>
      <c r="T1319" s="250"/>
      <c r="U1319" s="132"/>
    </row>
    <row r="1320" spans="1:21" ht="32.4" customHeight="1">
      <c r="A1320" s="268" t="s">
        <v>734</v>
      </c>
      <c r="B1320" s="269"/>
      <c r="C1320" s="158"/>
      <c r="D1320" s="158"/>
      <c r="E1320" s="108">
        <f t="shared" si="36"/>
        <v>0</v>
      </c>
      <c r="F1320" s="160"/>
      <c r="G1320" s="161"/>
      <c r="H1320" s="159"/>
      <c r="I1320" s="159"/>
      <c r="J1320" s="159"/>
      <c r="K1320" s="159"/>
      <c r="L1320" s="21"/>
      <c r="M1320" s="102">
        <v>9</v>
      </c>
      <c r="N1320" s="245" t="s">
        <v>367</v>
      </c>
      <c r="O1320" s="246"/>
      <c r="P1320" s="246"/>
      <c r="Q1320" s="102">
        <v>25</v>
      </c>
      <c r="R1320" s="248" t="s">
        <v>376</v>
      </c>
      <c r="S1320" s="249"/>
      <c r="T1320" s="250"/>
      <c r="U1320" s="132"/>
    </row>
    <row r="1321" spans="1:21" ht="24.75" customHeight="1">
      <c r="A1321" s="265" t="s">
        <v>129</v>
      </c>
      <c r="B1321" s="266"/>
      <c r="C1321" s="158"/>
      <c r="D1321" s="158"/>
      <c r="E1321" s="108">
        <f t="shared" si="36"/>
        <v>0</v>
      </c>
      <c r="F1321" s="160"/>
      <c r="G1321" s="161"/>
      <c r="H1321" s="159"/>
      <c r="I1321" s="159"/>
      <c r="J1321" s="159"/>
      <c r="K1321" s="159"/>
      <c r="L1321" s="21"/>
      <c r="M1321" s="102">
        <v>10</v>
      </c>
      <c r="N1321" s="245" t="s">
        <v>368</v>
      </c>
      <c r="O1321" s="246"/>
      <c r="P1321" s="246"/>
      <c r="Q1321" s="102">
        <v>26</v>
      </c>
      <c r="R1321" s="248" t="s">
        <v>375</v>
      </c>
      <c r="S1321" s="249"/>
      <c r="T1321" s="250"/>
      <c r="U1321" s="132"/>
    </row>
    <row r="1322" spans="1:21" ht="24.75" customHeight="1">
      <c r="A1322" s="270" t="s">
        <v>660</v>
      </c>
      <c r="B1322" s="271"/>
      <c r="C1322" s="158"/>
      <c r="D1322" s="158"/>
      <c r="E1322" s="108">
        <f t="shared" si="36"/>
        <v>0</v>
      </c>
      <c r="F1322" s="160"/>
      <c r="G1322" s="161"/>
      <c r="H1322" s="159"/>
      <c r="I1322" s="159"/>
      <c r="J1322" s="159"/>
      <c r="K1322" s="159"/>
      <c r="L1322" s="21"/>
      <c r="M1322" s="102">
        <v>11</v>
      </c>
      <c r="N1322" s="245" t="s">
        <v>245</v>
      </c>
      <c r="O1322" s="246"/>
      <c r="P1322" s="246"/>
      <c r="Q1322" s="109">
        <v>27</v>
      </c>
      <c r="R1322" s="248" t="s">
        <v>374</v>
      </c>
      <c r="S1322" s="249"/>
      <c r="T1322" s="250"/>
      <c r="U1322" s="132"/>
    </row>
    <row r="1323" spans="1:21" ht="24.75" customHeight="1">
      <c r="A1323" s="265" t="s">
        <v>130</v>
      </c>
      <c r="B1323" s="266"/>
      <c r="C1323" s="158"/>
      <c r="D1323" s="158"/>
      <c r="E1323" s="108">
        <f t="shared" si="36"/>
        <v>0</v>
      </c>
      <c r="F1323" s="160"/>
      <c r="G1323" s="161"/>
      <c r="H1323" s="159"/>
      <c r="I1323" s="159"/>
      <c r="J1323" s="159"/>
      <c r="K1323" s="159"/>
      <c r="L1323" s="21"/>
      <c r="M1323" s="102">
        <v>12</v>
      </c>
      <c r="N1323" s="245" t="s">
        <v>369</v>
      </c>
      <c r="O1323" s="246"/>
      <c r="P1323" s="246"/>
      <c r="Q1323" s="102">
        <v>28</v>
      </c>
      <c r="R1323" s="248" t="s">
        <v>373</v>
      </c>
      <c r="S1323" s="249"/>
      <c r="T1323" s="250"/>
      <c r="U1323" s="132"/>
    </row>
    <row r="1324" spans="1:21" ht="24.75" customHeight="1">
      <c r="A1324" s="265" t="s">
        <v>131</v>
      </c>
      <c r="B1324" s="266"/>
      <c r="C1324" s="158"/>
      <c r="D1324" s="158"/>
      <c r="E1324" s="108">
        <f t="shared" si="36"/>
        <v>0</v>
      </c>
      <c r="F1324" s="160"/>
      <c r="G1324" s="161"/>
      <c r="H1324" s="159"/>
      <c r="I1324" s="159"/>
      <c r="J1324" s="159"/>
      <c r="K1324" s="159"/>
      <c r="L1324" s="21"/>
      <c r="M1324" s="102">
        <v>13</v>
      </c>
      <c r="N1324" s="245" t="s">
        <v>388</v>
      </c>
      <c r="O1324" s="246"/>
      <c r="P1324" s="246"/>
      <c r="Q1324" s="102">
        <v>29</v>
      </c>
      <c r="R1324" s="248" t="s">
        <v>372</v>
      </c>
      <c r="S1324" s="249"/>
      <c r="T1324" s="250"/>
      <c r="U1324" s="132"/>
    </row>
    <row r="1325" spans="1:21" ht="24.75" customHeight="1">
      <c r="A1325" s="265" t="s">
        <v>132</v>
      </c>
      <c r="B1325" s="266"/>
      <c r="C1325" s="158"/>
      <c r="D1325" s="158"/>
      <c r="E1325" s="108">
        <f t="shared" si="36"/>
        <v>0</v>
      </c>
      <c r="F1325" s="160"/>
      <c r="G1325" s="161"/>
      <c r="H1325" s="159"/>
      <c r="I1325" s="159"/>
      <c r="J1325" s="159"/>
      <c r="K1325" s="159"/>
      <c r="L1325" s="21"/>
      <c r="M1325" s="102">
        <v>14</v>
      </c>
      <c r="N1325" s="245" t="s">
        <v>389</v>
      </c>
      <c r="O1325" s="246"/>
      <c r="P1325" s="246"/>
      <c r="Q1325" s="109">
        <v>30</v>
      </c>
      <c r="R1325" s="248" t="s">
        <v>371</v>
      </c>
      <c r="S1325" s="249"/>
      <c r="T1325" s="250"/>
      <c r="U1325" s="132"/>
    </row>
    <row r="1326" spans="1:21" ht="24.75" customHeight="1">
      <c r="A1326" s="251" t="s">
        <v>731</v>
      </c>
      <c r="B1326" s="252"/>
      <c r="C1326" s="154" t="str">
        <f>IF(COUNTBLANK(C1313:C1325),"空欄あり",COUNT(C1313:C1325)-COUNTIF(C1313:C1325,0))</f>
        <v>空欄あり</v>
      </c>
      <c r="D1326" s="154" t="str">
        <f>IF(COUNTBLANK(D1313:D1325),"空欄あり",COUNT(D1313:D1325)-COUNTIF(D1313:D1325,0))</f>
        <v>空欄あり</v>
      </c>
      <c r="E1326" s="157"/>
      <c r="F1326" s="21"/>
      <c r="G1326" s="21"/>
      <c r="H1326" s="21"/>
      <c r="I1326" s="21"/>
      <c r="J1326" s="21"/>
      <c r="K1326" s="21"/>
      <c r="L1326" s="21"/>
      <c r="M1326" s="102">
        <v>15</v>
      </c>
      <c r="N1326" s="245" t="s">
        <v>390</v>
      </c>
      <c r="O1326" s="246"/>
      <c r="P1326" s="247"/>
      <c r="Q1326" s="102">
        <v>31</v>
      </c>
      <c r="R1326" s="248" t="s">
        <v>370</v>
      </c>
      <c r="S1326" s="249"/>
      <c r="T1326" s="250"/>
      <c r="U1326" s="132"/>
    </row>
    <row r="1327" spans="1:21" ht="24.75" customHeight="1">
      <c r="A1327" s="251" t="s">
        <v>732</v>
      </c>
      <c r="B1327" s="252"/>
      <c r="C1327" s="154" t="str">
        <f>IF(C1326="空欄あり","-",IF(D1310="","-",IF(I1310="","-",IF(G1327=0,"-",IF(C1326=10,SUM(C1313:C1325)*1.3,IF(C1326=11,SUM(C1313:C1325)*1.182,IF(C1326=12,SUM(C1313:C1325)*1.084,IF(C1326=13,SUM(C1313:C1325)*1,"-"))))))))</f>
        <v>-</v>
      </c>
      <c r="D1327" s="154" t="str">
        <f>IF(D1326="空欄あり","-",IF(D1310="","-",IF(I1310="","-",IF(G1327=0,"-",IF(D1326=10,SUM(D1313:D1325)*1.3,IF(D1326=11,SUM(D1313:D1325)*1.182,IF(D1326=12,SUM(D1313:D1325)*1.084,IF(D1326=13,SUM(D1313:D1325)*1,"-"))))))))</f>
        <v>-</v>
      </c>
      <c r="E1327" s="156" t="str">
        <f>IF(C1327="-","-",IF(D1327="-","-",D1327-C1327))</f>
        <v>-</v>
      </c>
      <c r="F1327" s="21"/>
      <c r="G1327" s="155">
        <f>IF(A1320=選択肢!$A$13,1,IF(A1320=選択肢!$A$14,1,0))</f>
        <v>0</v>
      </c>
      <c r="H1327" s="21"/>
      <c r="I1327" s="21"/>
      <c r="J1327" s="21"/>
      <c r="K1327" s="21"/>
      <c r="L1327" s="21"/>
      <c r="M1327" s="102">
        <v>16</v>
      </c>
      <c r="N1327" s="245" t="s">
        <v>391</v>
      </c>
      <c r="O1327" s="246"/>
      <c r="P1327" s="247"/>
      <c r="Q1327" s="21"/>
      <c r="R1327" s="21"/>
      <c r="S1327" s="21"/>
      <c r="T1327" s="21"/>
      <c r="U1327" s="132"/>
    </row>
    <row r="1328" spans="1:21" ht="18.600000000000001" thickBot="1">
      <c r="A1328" s="143"/>
      <c r="B1328" s="142"/>
      <c r="C1328" s="142"/>
      <c r="D1328" s="142"/>
      <c r="E1328" s="142"/>
      <c r="F1328" s="135"/>
      <c r="G1328" s="135"/>
      <c r="H1328" s="135"/>
      <c r="I1328" s="135"/>
      <c r="J1328" s="135"/>
      <c r="K1328" s="135"/>
      <c r="L1328" s="135"/>
      <c r="M1328" s="135"/>
      <c r="N1328" s="135"/>
      <c r="O1328" s="135"/>
      <c r="P1328" s="135"/>
      <c r="Q1328" s="135"/>
      <c r="R1328" s="135"/>
      <c r="S1328" s="135"/>
      <c r="T1328" s="135"/>
      <c r="U1328" s="136"/>
    </row>
    <row r="1329" spans="1:21" ht="18.600000000000001" thickBot="1"/>
    <row r="1330" spans="1:21">
      <c r="A1330" s="137">
        <v>35</v>
      </c>
      <c r="B1330" s="129"/>
      <c r="C1330" s="129"/>
      <c r="D1330" s="129"/>
      <c r="E1330" s="129"/>
      <c r="F1330" s="129"/>
      <c r="G1330" s="129"/>
      <c r="H1330" s="129"/>
      <c r="I1330" s="129"/>
      <c r="J1330" s="129"/>
      <c r="K1330" s="129"/>
      <c r="L1330" s="129"/>
      <c r="M1330" s="129"/>
      <c r="N1330" s="129"/>
      <c r="O1330" s="129"/>
      <c r="P1330" s="129"/>
      <c r="Q1330" s="129"/>
      <c r="R1330" s="129"/>
      <c r="S1330" s="129"/>
      <c r="T1330" s="129"/>
      <c r="U1330" s="130"/>
    </row>
    <row r="1331" spans="1:21" ht="23.25" customHeight="1">
      <c r="A1331" s="131"/>
      <c r="B1331" s="21"/>
      <c r="C1331" s="21"/>
      <c r="D1331" s="21"/>
      <c r="E1331" s="21"/>
      <c r="F1331" s="276" t="s">
        <v>139</v>
      </c>
      <c r="G1331" s="276"/>
      <c r="H1331" s="181"/>
      <c r="I1331" s="181"/>
      <c r="J1331" s="181"/>
      <c r="K1331" s="181"/>
      <c r="L1331" s="21"/>
      <c r="M1331" s="21"/>
      <c r="N1331" s="21"/>
      <c r="O1331" s="21"/>
      <c r="P1331" s="21"/>
      <c r="Q1331" s="21"/>
      <c r="R1331" s="21"/>
      <c r="S1331" s="21"/>
      <c r="T1331" s="21"/>
      <c r="U1331" s="132"/>
    </row>
    <row r="1332" spans="1:21">
      <c r="A1332" s="131" t="s">
        <v>636</v>
      </c>
      <c r="B1332" s="21"/>
      <c r="C1332" s="21"/>
      <c r="D1332" s="21"/>
      <c r="E1332" s="21"/>
      <c r="F1332" s="21"/>
      <c r="G1332" s="21"/>
      <c r="H1332" s="21"/>
      <c r="I1332" s="21"/>
      <c r="J1332" s="21"/>
      <c r="K1332" s="21"/>
      <c r="L1332" s="21"/>
      <c r="M1332" s="21"/>
      <c r="N1332" s="21"/>
      <c r="O1332" s="21"/>
      <c r="P1332" s="21"/>
      <c r="Q1332" s="21"/>
      <c r="R1332" s="21"/>
      <c r="S1332" s="21"/>
      <c r="T1332" s="21"/>
      <c r="U1332" s="132"/>
    </row>
    <row r="1333" spans="1:21">
      <c r="A1333" s="258" t="s">
        <v>123</v>
      </c>
      <c r="B1333" s="192"/>
      <c r="C1333" s="208"/>
      <c r="D1333" s="209"/>
      <c r="E1333" s="210"/>
      <c r="F1333" s="103"/>
      <c r="G1333" s="103"/>
      <c r="H1333" s="103"/>
      <c r="I1333" s="103"/>
      <c r="J1333" s="21"/>
      <c r="K1333" s="21"/>
      <c r="L1333" s="21"/>
      <c r="M1333" s="21"/>
      <c r="N1333" s="21"/>
      <c r="O1333" s="21"/>
      <c r="P1333" s="21"/>
      <c r="Q1333" s="21"/>
      <c r="R1333" s="21"/>
      <c r="S1333" s="21"/>
      <c r="T1333" s="21"/>
      <c r="U1333" s="132"/>
    </row>
    <row r="1334" spans="1:21">
      <c r="A1334" s="258" t="s">
        <v>43</v>
      </c>
      <c r="B1334" s="192"/>
      <c r="C1334" s="208"/>
      <c r="D1334" s="209"/>
      <c r="E1334" s="210"/>
      <c r="F1334" s="103"/>
      <c r="G1334" s="103"/>
      <c r="H1334" s="103"/>
      <c r="I1334" s="103"/>
      <c r="J1334" s="21"/>
      <c r="K1334" s="21"/>
      <c r="L1334" s="21"/>
      <c r="M1334" s="21"/>
      <c r="N1334" s="21"/>
      <c r="O1334" s="21"/>
      <c r="P1334" s="21"/>
      <c r="Q1334" s="21"/>
      <c r="R1334" s="21"/>
      <c r="S1334" s="21"/>
      <c r="T1334" s="21"/>
      <c r="U1334" s="132"/>
    </row>
    <row r="1335" spans="1:21">
      <c r="A1335" s="258" t="s">
        <v>44</v>
      </c>
      <c r="B1335" s="192"/>
      <c r="C1335" s="208"/>
      <c r="D1335" s="209"/>
      <c r="E1335" s="210"/>
      <c r="F1335" s="67"/>
      <c r="G1335" s="67"/>
      <c r="H1335" s="67"/>
      <c r="I1335" s="67"/>
      <c r="J1335" s="67"/>
      <c r="K1335" s="67"/>
      <c r="L1335" s="67"/>
      <c r="M1335" s="21"/>
      <c r="N1335" s="21"/>
      <c r="O1335" s="21"/>
      <c r="P1335" s="21"/>
      <c r="Q1335" s="21"/>
      <c r="R1335" s="21"/>
      <c r="S1335" s="21"/>
      <c r="T1335" s="21"/>
      <c r="U1335" s="132"/>
    </row>
    <row r="1336" spans="1:21">
      <c r="A1336" s="258" t="s">
        <v>45</v>
      </c>
      <c r="B1336" s="192"/>
      <c r="C1336" s="243"/>
      <c r="D1336" s="244"/>
      <c r="E1336" s="244"/>
      <c r="F1336" s="243"/>
      <c r="G1336" s="244"/>
      <c r="H1336" s="244"/>
      <c r="I1336" s="211"/>
      <c r="J1336" s="211"/>
      <c r="K1336" s="211"/>
      <c r="L1336" s="67"/>
      <c r="M1336" s="21"/>
      <c r="N1336" s="21"/>
      <c r="O1336" s="21"/>
      <c r="P1336" s="21"/>
      <c r="Q1336" s="21"/>
      <c r="R1336" s="21"/>
      <c r="S1336" s="21"/>
      <c r="T1336" s="21"/>
      <c r="U1336" s="132"/>
    </row>
    <row r="1337" spans="1:21">
      <c r="A1337" s="275" t="s">
        <v>46</v>
      </c>
      <c r="B1337" s="223"/>
      <c r="C1337" s="243"/>
      <c r="D1337" s="244"/>
      <c r="E1337" s="253"/>
      <c r="F1337" s="67"/>
      <c r="G1337" s="67"/>
      <c r="H1337" s="67"/>
      <c r="I1337" s="67"/>
      <c r="J1337" s="67"/>
      <c r="K1337" s="67"/>
      <c r="L1337" s="67"/>
      <c r="M1337" s="21"/>
      <c r="N1337" s="21"/>
      <c r="O1337" s="21"/>
      <c r="P1337" s="21"/>
      <c r="Q1337" s="21"/>
      <c r="R1337" s="21"/>
      <c r="S1337" s="21"/>
      <c r="T1337" s="21"/>
      <c r="U1337" s="132"/>
    </row>
    <row r="1338" spans="1:21">
      <c r="A1338" s="258" t="s">
        <v>47</v>
      </c>
      <c r="B1338" s="192"/>
      <c r="C1338" s="208"/>
      <c r="D1338" s="209"/>
      <c r="E1338" s="210"/>
      <c r="F1338" s="103"/>
      <c r="G1338" s="103"/>
      <c r="H1338" s="103"/>
      <c r="I1338" s="103"/>
      <c r="J1338" s="103"/>
      <c r="K1338" s="103"/>
      <c r="L1338" s="103"/>
      <c r="M1338" s="21"/>
      <c r="N1338" s="21"/>
      <c r="O1338" s="21"/>
      <c r="P1338" s="21"/>
      <c r="Q1338" s="21"/>
      <c r="R1338" s="21"/>
      <c r="S1338" s="21"/>
      <c r="T1338" s="21"/>
      <c r="U1338" s="132"/>
    </row>
    <row r="1339" spans="1:21" ht="12.75" customHeight="1">
      <c r="A1339" s="133"/>
      <c r="B1339" s="103"/>
      <c r="C1339" s="103"/>
      <c r="D1339" s="103"/>
      <c r="E1339" s="103"/>
      <c r="F1339" s="103"/>
      <c r="G1339" s="103"/>
      <c r="H1339" s="103"/>
      <c r="I1339" s="103"/>
      <c r="J1339" s="103"/>
      <c r="K1339" s="103"/>
      <c r="L1339" s="103"/>
      <c r="M1339" s="21"/>
      <c r="N1339" s="21"/>
      <c r="O1339" s="21"/>
      <c r="P1339" s="21"/>
      <c r="Q1339" s="21"/>
      <c r="R1339" s="21"/>
      <c r="S1339" s="21"/>
      <c r="T1339" s="21"/>
      <c r="U1339" s="132"/>
    </row>
    <row r="1340" spans="1:21" ht="23.25" customHeight="1">
      <c r="A1340" s="134" t="s">
        <v>186</v>
      </c>
      <c r="B1340" s="104"/>
      <c r="C1340" s="104"/>
      <c r="D1340" s="104"/>
      <c r="E1340" s="104"/>
      <c r="F1340" s="104"/>
      <c r="G1340" s="104"/>
      <c r="H1340" s="104"/>
      <c r="I1340" s="104"/>
      <c r="J1340" s="104"/>
      <c r="K1340" s="104"/>
      <c r="L1340" s="21"/>
      <c r="M1340" s="21"/>
      <c r="N1340" s="21"/>
      <c r="O1340" s="21"/>
      <c r="P1340" s="21"/>
      <c r="Q1340" s="21"/>
      <c r="R1340" s="21"/>
      <c r="S1340" s="21"/>
      <c r="T1340" s="21"/>
      <c r="U1340" s="132"/>
    </row>
    <row r="1341" spans="1:21">
      <c r="A1341" s="258"/>
      <c r="B1341" s="192"/>
      <c r="C1341" s="190" t="s">
        <v>63</v>
      </c>
      <c r="D1341" s="191"/>
      <c r="E1341" s="192"/>
      <c r="F1341" s="216" t="s">
        <v>138</v>
      </c>
      <c r="G1341" s="216"/>
      <c r="H1341" s="216"/>
      <c r="I1341" s="216"/>
      <c r="J1341" s="216"/>
      <c r="K1341" s="216"/>
      <c r="L1341" s="103"/>
      <c r="M1341" s="21"/>
      <c r="N1341" s="21"/>
      <c r="O1341" s="21"/>
      <c r="P1341" s="21"/>
      <c r="Q1341" s="21"/>
      <c r="R1341" s="21"/>
      <c r="S1341" s="21"/>
      <c r="T1341" s="21"/>
      <c r="U1341" s="132"/>
    </row>
    <row r="1342" spans="1:21">
      <c r="A1342" s="262" t="s">
        <v>637</v>
      </c>
      <c r="B1342" s="263"/>
      <c r="C1342" s="243"/>
      <c r="D1342" s="244"/>
      <c r="E1342" s="253"/>
      <c r="F1342" s="243"/>
      <c r="G1342" s="253"/>
      <c r="H1342" s="243"/>
      <c r="I1342" s="253"/>
      <c r="J1342" s="243"/>
      <c r="K1342" s="253"/>
      <c r="L1342" s="67"/>
      <c r="M1342" s="21"/>
      <c r="N1342" s="21"/>
      <c r="O1342" s="21"/>
      <c r="P1342" s="21"/>
      <c r="Q1342" s="21"/>
      <c r="R1342" s="21"/>
      <c r="S1342" s="21"/>
      <c r="T1342" s="21"/>
      <c r="U1342" s="132"/>
    </row>
    <row r="1343" spans="1:21">
      <c r="A1343" s="264" t="s">
        <v>638</v>
      </c>
      <c r="B1343" s="204"/>
      <c r="C1343" s="243"/>
      <c r="D1343" s="244"/>
      <c r="E1343" s="253"/>
      <c r="F1343" s="243"/>
      <c r="G1343" s="253"/>
      <c r="H1343" s="243"/>
      <c r="I1343" s="253"/>
      <c r="J1343" s="243"/>
      <c r="K1343" s="253"/>
      <c r="L1343" s="103"/>
      <c r="M1343" s="21"/>
      <c r="N1343" s="21"/>
      <c r="O1343" s="21"/>
      <c r="P1343" s="21"/>
      <c r="Q1343" s="21"/>
      <c r="R1343" s="21"/>
      <c r="S1343" s="21"/>
      <c r="T1343" s="21"/>
      <c r="U1343" s="132"/>
    </row>
    <row r="1344" spans="1:21">
      <c r="A1344" s="277" t="s">
        <v>48</v>
      </c>
      <c r="B1344" s="278"/>
      <c r="C1344" s="181"/>
      <c r="D1344" s="181"/>
      <c r="E1344" s="105" t="s">
        <v>133</v>
      </c>
      <c r="F1344" s="67"/>
      <c r="G1344" s="67"/>
      <c r="H1344" s="67"/>
      <c r="I1344" s="67"/>
      <c r="J1344" s="67"/>
      <c r="K1344" s="103"/>
      <c r="L1344" s="103"/>
      <c r="M1344" s="21"/>
      <c r="N1344" s="21"/>
      <c r="O1344" s="21"/>
      <c r="P1344" s="21"/>
      <c r="Q1344" s="21"/>
      <c r="R1344" s="21"/>
      <c r="S1344" s="21"/>
      <c r="T1344" s="21"/>
      <c r="U1344" s="132"/>
    </row>
    <row r="1345" spans="1:21">
      <c r="A1345" s="133"/>
      <c r="B1345" s="103"/>
      <c r="C1345" s="103"/>
      <c r="D1345" s="103"/>
      <c r="E1345" s="103"/>
      <c r="F1345" s="67"/>
      <c r="G1345" s="67"/>
      <c r="H1345" s="67"/>
      <c r="I1345" s="67"/>
      <c r="J1345" s="67"/>
      <c r="K1345" s="103"/>
      <c r="L1345" s="103"/>
      <c r="M1345" s="21"/>
      <c r="N1345" s="21"/>
      <c r="O1345" s="21"/>
      <c r="P1345" s="21"/>
      <c r="Q1345" s="21"/>
      <c r="R1345" s="21"/>
      <c r="S1345" s="21"/>
      <c r="T1345" s="21"/>
      <c r="U1345" s="132"/>
    </row>
    <row r="1346" spans="1:21" ht="23.25" customHeight="1">
      <c r="A1346" s="134" t="s">
        <v>187</v>
      </c>
      <c r="B1346" s="104"/>
      <c r="C1346" s="104"/>
      <c r="D1346" s="104"/>
      <c r="E1346" s="104"/>
      <c r="F1346" s="104"/>
      <c r="G1346" s="104"/>
      <c r="H1346" s="104"/>
      <c r="I1346" s="104"/>
      <c r="J1346" s="104"/>
      <c r="K1346" s="104"/>
      <c r="L1346" s="21"/>
      <c r="M1346" s="21"/>
      <c r="N1346" s="21"/>
      <c r="O1346" s="21"/>
      <c r="P1346" s="21"/>
      <c r="Q1346" s="21"/>
      <c r="R1346" s="21"/>
      <c r="S1346" s="21"/>
      <c r="T1346" s="21"/>
      <c r="U1346" s="132"/>
    </row>
    <row r="1347" spans="1:21" ht="34.5" customHeight="1">
      <c r="A1347" s="254" t="s">
        <v>743</v>
      </c>
      <c r="B1347" s="255"/>
      <c r="C1347" s="255"/>
      <c r="D1347" s="255"/>
      <c r="E1347" s="255"/>
      <c r="F1347" s="255"/>
      <c r="G1347" s="255"/>
      <c r="H1347" s="255"/>
      <c r="I1347" s="255"/>
      <c r="J1347" s="255"/>
      <c r="K1347" s="255"/>
      <c r="L1347" s="255"/>
      <c r="M1347" s="255"/>
      <c r="N1347" s="255"/>
      <c r="O1347" s="255"/>
      <c r="P1347" s="255"/>
      <c r="Q1347" s="255"/>
      <c r="R1347" s="255"/>
      <c r="S1347" s="255"/>
      <c r="T1347" s="255"/>
      <c r="U1347" s="132"/>
    </row>
    <row r="1348" spans="1:21" ht="102.45" customHeight="1">
      <c r="A1348" s="254"/>
      <c r="B1348" s="255"/>
      <c r="C1348" s="255"/>
      <c r="D1348" s="255"/>
      <c r="E1348" s="255"/>
      <c r="F1348" s="255"/>
      <c r="G1348" s="255"/>
      <c r="H1348" s="255"/>
      <c r="I1348" s="255"/>
      <c r="J1348" s="255"/>
      <c r="K1348" s="255"/>
      <c r="L1348" s="255"/>
      <c r="M1348" s="255"/>
      <c r="N1348" s="255"/>
      <c r="O1348" s="255"/>
      <c r="P1348" s="255"/>
      <c r="Q1348" s="255"/>
      <c r="R1348" s="255"/>
      <c r="S1348" s="255"/>
      <c r="T1348" s="255"/>
      <c r="U1348" s="132"/>
    </row>
    <row r="1349" spans="1:21">
      <c r="A1349" s="258" t="s">
        <v>179</v>
      </c>
      <c r="B1349" s="191"/>
      <c r="C1349" s="191"/>
      <c r="D1349" s="256"/>
      <c r="E1349" s="257"/>
      <c r="F1349" s="259" t="s">
        <v>180</v>
      </c>
      <c r="G1349" s="260"/>
      <c r="H1349" s="260"/>
      <c r="I1349" s="256"/>
      <c r="J1349" s="257"/>
      <c r="K1349" s="21"/>
      <c r="L1349" s="21"/>
      <c r="M1349" s="261" t="s">
        <v>395</v>
      </c>
      <c r="N1349" s="261"/>
      <c r="O1349" s="261"/>
      <c r="P1349" s="261"/>
      <c r="Q1349" s="261"/>
      <c r="R1349" s="261"/>
      <c r="S1349" s="261"/>
      <c r="T1349" s="261"/>
      <c r="U1349" s="132"/>
    </row>
    <row r="1350" spans="1:21" ht="18.600000000000001" thickBot="1">
      <c r="A1350" s="267" t="s">
        <v>393</v>
      </c>
      <c r="B1350" s="216"/>
      <c r="C1350" s="221" t="s">
        <v>135</v>
      </c>
      <c r="D1350" s="222"/>
      <c r="E1350" s="223"/>
      <c r="F1350" s="274" t="s">
        <v>394</v>
      </c>
      <c r="G1350" s="216"/>
      <c r="H1350" s="216"/>
      <c r="I1350" s="216"/>
      <c r="J1350" s="216"/>
      <c r="K1350" s="216"/>
      <c r="L1350" s="21"/>
      <c r="M1350" s="106" t="s">
        <v>24</v>
      </c>
      <c r="N1350" s="190" t="s">
        <v>359</v>
      </c>
      <c r="O1350" s="191"/>
      <c r="P1350" s="191"/>
      <c r="Q1350" s="106" t="s">
        <v>24</v>
      </c>
      <c r="R1350" s="190" t="s">
        <v>359</v>
      </c>
      <c r="S1350" s="191"/>
      <c r="T1350" s="192"/>
      <c r="U1350" s="132"/>
    </row>
    <row r="1351" spans="1:21" ht="18.75" customHeight="1" thickTop="1">
      <c r="A1351" s="267"/>
      <c r="B1351" s="216"/>
      <c r="C1351" s="26" t="s">
        <v>134</v>
      </c>
      <c r="D1351" s="26" t="s">
        <v>50</v>
      </c>
      <c r="E1351" s="39" t="s">
        <v>51</v>
      </c>
      <c r="F1351" s="107" t="s">
        <v>52</v>
      </c>
      <c r="G1351" s="70" t="s">
        <v>53</v>
      </c>
      <c r="H1351" s="46" t="s">
        <v>54</v>
      </c>
      <c r="I1351" s="46" t="s">
        <v>55</v>
      </c>
      <c r="J1351" s="46" t="s">
        <v>56</v>
      </c>
      <c r="K1351" s="46" t="s">
        <v>57</v>
      </c>
      <c r="L1351" s="21"/>
      <c r="M1351" s="102">
        <v>1</v>
      </c>
      <c r="N1351" s="245" t="s">
        <v>386</v>
      </c>
      <c r="O1351" s="246"/>
      <c r="P1351" s="246"/>
      <c r="Q1351" s="102">
        <v>17</v>
      </c>
      <c r="R1351" s="248" t="s">
        <v>241</v>
      </c>
      <c r="S1351" s="249"/>
      <c r="T1351" s="250"/>
      <c r="U1351" s="132"/>
    </row>
    <row r="1352" spans="1:21" ht="24.75" customHeight="1">
      <c r="A1352" s="265" t="s">
        <v>124</v>
      </c>
      <c r="B1352" s="266"/>
      <c r="C1352" s="158"/>
      <c r="D1352" s="158"/>
      <c r="E1352" s="108">
        <f t="shared" ref="E1352:E1364" si="37">D1352-C1352</f>
        <v>0</v>
      </c>
      <c r="F1352" s="160"/>
      <c r="G1352" s="161"/>
      <c r="H1352" s="159"/>
      <c r="I1352" s="159"/>
      <c r="J1352" s="159"/>
      <c r="K1352" s="159"/>
      <c r="L1352" s="21"/>
      <c r="M1352" s="102">
        <v>2</v>
      </c>
      <c r="N1352" s="245" t="s">
        <v>360</v>
      </c>
      <c r="O1352" s="246"/>
      <c r="P1352" s="246"/>
      <c r="Q1352" s="109">
        <v>18</v>
      </c>
      <c r="R1352" s="248" t="s">
        <v>385</v>
      </c>
      <c r="S1352" s="249"/>
      <c r="T1352" s="250"/>
      <c r="U1352" s="132"/>
    </row>
    <row r="1353" spans="1:21" ht="24.75" customHeight="1">
      <c r="A1353" s="265" t="s">
        <v>125</v>
      </c>
      <c r="B1353" s="266"/>
      <c r="C1353" s="158"/>
      <c r="D1353" s="158"/>
      <c r="E1353" s="108">
        <f t="shared" si="37"/>
        <v>0</v>
      </c>
      <c r="F1353" s="160"/>
      <c r="G1353" s="161"/>
      <c r="H1353" s="159"/>
      <c r="I1353" s="159"/>
      <c r="J1353" s="159"/>
      <c r="K1353" s="159"/>
      <c r="L1353" s="21"/>
      <c r="M1353" s="102">
        <v>3</v>
      </c>
      <c r="N1353" s="245" t="s">
        <v>387</v>
      </c>
      <c r="O1353" s="246"/>
      <c r="P1353" s="246"/>
      <c r="Q1353" s="102">
        <v>19</v>
      </c>
      <c r="R1353" s="248" t="s">
        <v>384</v>
      </c>
      <c r="S1353" s="249"/>
      <c r="T1353" s="250"/>
      <c r="U1353" s="132"/>
    </row>
    <row r="1354" spans="1:21" ht="27" customHeight="1">
      <c r="A1354" s="265" t="s">
        <v>126</v>
      </c>
      <c r="B1354" s="266"/>
      <c r="C1354" s="158"/>
      <c r="D1354" s="158"/>
      <c r="E1354" s="108">
        <f t="shared" si="37"/>
        <v>0</v>
      </c>
      <c r="F1354" s="160"/>
      <c r="G1354" s="161"/>
      <c r="H1354" s="159"/>
      <c r="I1354" s="159"/>
      <c r="J1354" s="159"/>
      <c r="K1354" s="159"/>
      <c r="L1354" s="21"/>
      <c r="M1354" s="102">
        <v>4</v>
      </c>
      <c r="N1354" s="245" t="s">
        <v>362</v>
      </c>
      <c r="O1354" s="246"/>
      <c r="P1354" s="246"/>
      <c r="Q1354" s="102">
        <v>20</v>
      </c>
      <c r="R1354" s="248" t="s">
        <v>383</v>
      </c>
      <c r="S1354" s="249"/>
      <c r="T1354" s="250"/>
      <c r="U1354" s="132"/>
    </row>
    <row r="1355" spans="1:21" ht="24.75" customHeight="1">
      <c r="A1355" s="265" t="s">
        <v>127</v>
      </c>
      <c r="B1355" s="266"/>
      <c r="C1355" s="158"/>
      <c r="D1355" s="158"/>
      <c r="E1355" s="108">
        <f t="shared" si="37"/>
        <v>0</v>
      </c>
      <c r="F1355" s="160"/>
      <c r="G1355" s="161"/>
      <c r="H1355" s="159"/>
      <c r="I1355" s="159"/>
      <c r="J1355" s="159"/>
      <c r="K1355" s="159"/>
      <c r="L1355" s="21"/>
      <c r="M1355" s="102">
        <v>5</v>
      </c>
      <c r="N1355" s="245" t="s">
        <v>363</v>
      </c>
      <c r="O1355" s="246"/>
      <c r="P1355" s="246"/>
      <c r="Q1355" s="109">
        <v>21</v>
      </c>
      <c r="R1355" s="248" t="s">
        <v>380</v>
      </c>
      <c r="S1355" s="249"/>
      <c r="T1355" s="250"/>
      <c r="U1355" s="132"/>
    </row>
    <row r="1356" spans="1:21" ht="24.75" customHeight="1">
      <c r="A1356" s="270" t="s">
        <v>658</v>
      </c>
      <c r="B1356" s="271"/>
      <c r="C1356" s="158"/>
      <c r="D1356" s="158"/>
      <c r="E1356" s="108">
        <f t="shared" si="37"/>
        <v>0</v>
      </c>
      <c r="F1356" s="160"/>
      <c r="G1356" s="161"/>
      <c r="H1356" s="159"/>
      <c r="I1356" s="159"/>
      <c r="J1356" s="159"/>
      <c r="K1356" s="159"/>
      <c r="L1356" s="21"/>
      <c r="M1356" s="102">
        <v>6</v>
      </c>
      <c r="N1356" s="245" t="s">
        <v>364</v>
      </c>
      <c r="O1356" s="246"/>
      <c r="P1356" s="246"/>
      <c r="Q1356" s="102">
        <v>22</v>
      </c>
      <c r="R1356" s="248" t="s">
        <v>379</v>
      </c>
      <c r="S1356" s="249"/>
      <c r="T1356" s="250"/>
      <c r="U1356" s="132"/>
    </row>
    <row r="1357" spans="1:21" ht="24.75" customHeight="1">
      <c r="A1357" s="270" t="s">
        <v>659</v>
      </c>
      <c r="B1357" s="271"/>
      <c r="C1357" s="158"/>
      <c r="D1357" s="158"/>
      <c r="E1357" s="108">
        <f t="shared" si="37"/>
        <v>0</v>
      </c>
      <c r="F1357" s="160"/>
      <c r="G1357" s="161"/>
      <c r="H1357" s="159"/>
      <c r="I1357" s="159"/>
      <c r="J1357" s="159"/>
      <c r="K1357" s="159"/>
      <c r="L1357" s="21"/>
      <c r="M1357" s="102">
        <v>7</v>
      </c>
      <c r="N1357" s="245" t="s">
        <v>365</v>
      </c>
      <c r="O1357" s="246"/>
      <c r="P1357" s="246"/>
      <c r="Q1357" s="102">
        <v>23</v>
      </c>
      <c r="R1357" s="248" t="s">
        <v>378</v>
      </c>
      <c r="S1357" s="249"/>
      <c r="T1357" s="250"/>
      <c r="U1357" s="132"/>
    </row>
    <row r="1358" spans="1:21" ht="29.4" customHeight="1">
      <c r="A1358" s="272" t="s">
        <v>128</v>
      </c>
      <c r="B1358" s="273"/>
      <c r="C1358" s="158"/>
      <c r="D1358" s="158"/>
      <c r="E1358" s="108">
        <f t="shared" si="37"/>
        <v>0</v>
      </c>
      <c r="F1358" s="160"/>
      <c r="G1358" s="161"/>
      <c r="H1358" s="159"/>
      <c r="I1358" s="159"/>
      <c r="J1358" s="159"/>
      <c r="K1358" s="159"/>
      <c r="L1358" s="21"/>
      <c r="M1358" s="102">
        <v>8</v>
      </c>
      <c r="N1358" s="245" t="s">
        <v>366</v>
      </c>
      <c r="O1358" s="246"/>
      <c r="P1358" s="246"/>
      <c r="Q1358" s="109">
        <v>24</v>
      </c>
      <c r="R1358" s="248" t="s">
        <v>377</v>
      </c>
      <c r="S1358" s="249"/>
      <c r="T1358" s="250"/>
      <c r="U1358" s="132"/>
    </row>
    <row r="1359" spans="1:21" ht="32.4" customHeight="1">
      <c r="A1359" s="268" t="s">
        <v>734</v>
      </c>
      <c r="B1359" s="269"/>
      <c r="C1359" s="158"/>
      <c r="D1359" s="158"/>
      <c r="E1359" s="108">
        <f t="shared" si="37"/>
        <v>0</v>
      </c>
      <c r="F1359" s="160"/>
      <c r="G1359" s="161"/>
      <c r="H1359" s="159"/>
      <c r="I1359" s="159"/>
      <c r="J1359" s="159"/>
      <c r="K1359" s="159"/>
      <c r="L1359" s="21"/>
      <c r="M1359" s="102">
        <v>9</v>
      </c>
      <c r="N1359" s="245" t="s">
        <v>367</v>
      </c>
      <c r="O1359" s="246"/>
      <c r="P1359" s="246"/>
      <c r="Q1359" s="102">
        <v>25</v>
      </c>
      <c r="R1359" s="248" t="s">
        <v>376</v>
      </c>
      <c r="S1359" s="249"/>
      <c r="T1359" s="250"/>
      <c r="U1359" s="132"/>
    </row>
    <row r="1360" spans="1:21" ht="24.75" customHeight="1">
      <c r="A1360" s="265" t="s">
        <v>129</v>
      </c>
      <c r="B1360" s="266"/>
      <c r="C1360" s="158"/>
      <c r="D1360" s="158"/>
      <c r="E1360" s="108">
        <f t="shared" si="37"/>
        <v>0</v>
      </c>
      <c r="F1360" s="160"/>
      <c r="G1360" s="161"/>
      <c r="H1360" s="159"/>
      <c r="I1360" s="159"/>
      <c r="J1360" s="159"/>
      <c r="K1360" s="159"/>
      <c r="L1360" s="21"/>
      <c r="M1360" s="102">
        <v>10</v>
      </c>
      <c r="N1360" s="245" t="s">
        <v>368</v>
      </c>
      <c r="O1360" s="246"/>
      <c r="P1360" s="246"/>
      <c r="Q1360" s="102">
        <v>26</v>
      </c>
      <c r="R1360" s="248" t="s">
        <v>375</v>
      </c>
      <c r="S1360" s="249"/>
      <c r="T1360" s="250"/>
      <c r="U1360" s="132"/>
    </row>
    <row r="1361" spans="1:21" ht="24.75" customHeight="1">
      <c r="A1361" s="270" t="s">
        <v>660</v>
      </c>
      <c r="B1361" s="271"/>
      <c r="C1361" s="158"/>
      <c r="D1361" s="158"/>
      <c r="E1361" s="108">
        <f t="shared" si="37"/>
        <v>0</v>
      </c>
      <c r="F1361" s="160"/>
      <c r="G1361" s="161"/>
      <c r="H1361" s="159"/>
      <c r="I1361" s="159"/>
      <c r="J1361" s="159"/>
      <c r="K1361" s="159"/>
      <c r="L1361" s="21"/>
      <c r="M1361" s="102">
        <v>11</v>
      </c>
      <c r="N1361" s="245" t="s">
        <v>245</v>
      </c>
      <c r="O1361" s="246"/>
      <c r="P1361" s="246"/>
      <c r="Q1361" s="109">
        <v>27</v>
      </c>
      <c r="R1361" s="248" t="s">
        <v>374</v>
      </c>
      <c r="S1361" s="249"/>
      <c r="T1361" s="250"/>
      <c r="U1361" s="132"/>
    </row>
    <row r="1362" spans="1:21" ht="24.75" customHeight="1">
      <c r="A1362" s="265" t="s">
        <v>130</v>
      </c>
      <c r="B1362" s="266"/>
      <c r="C1362" s="158"/>
      <c r="D1362" s="158"/>
      <c r="E1362" s="108">
        <f t="shared" si="37"/>
        <v>0</v>
      </c>
      <c r="F1362" s="160"/>
      <c r="G1362" s="161"/>
      <c r="H1362" s="159"/>
      <c r="I1362" s="159"/>
      <c r="J1362" s="159"/>
      <c r="K1362" s="159"/>
      <c r="L1362" s="21"/>
      <c r="M1362" s="102">
        <v>12</v>
      </c>
      <c r="N1362" s="245" t="s">
        <v>369</v>
      </c>
      <c r="O1362" s="246"/>
      <c r="P1362" s="246"/>
      <c r="Q1362" s="102">
        <v>28</v>
      </c>
      <c r="R1362" s="248" t="s">
        <v>373</v>
      </c>
      <c r="S1362" s="249"/>
      <c r="T1362" s="250"/>
      <c r="U1362" s="132"/>
    </row>
    <row r="1363" spans="1:21" ht="24.75" customHeight="1">
      <c r="A1363" s="265" t="s">
        <v>131</v>
      </c>
      <c r="B1363" s="266"/>
      <c r="C1363" s="158"/>
      <c r="D1363" s="158"/>
      <c r="E1363" s="108">
        <f t="shared" si="37"/>
        <v>0</v>
      </c>
      <c r="F1363" s="160"/>
      <c r="G1363" s="161"/>
      <c r="H1363" s="159"/>
      <c r="I1363" s="159"/>
      <c r="J1363" s="159"/>
      <c r="K1363" s="159"/>
      <c r="L1363" s="21"/>
      <c r="M1363" s="102">
        <v>13</v>
      </c>
      <c r="N1363" s="245" t="s">
        <v>388</v>
      </c>
      <c r="O1363" s="246"/>
      <c r="P1363" s="246"/>
      <c r="Q1363" s="102">
        <v>29</v>
      </c>
      <c r="R1363" s="248" t="s">
        <v>372</v>
      </c>
      <c r="S1363" s="249"/>
      <c r="T1363" s="250"/>
      <c r="U1363" s="132"/>
    </row>
    <row r="1364" spans="1:21" ht="24.75" customHeight="1">
      <c r="A1364" s="265" t="s">
        <v>132</v>
      </c>
      <c r="B1364" s="266"/>
      <c r="C1364" s="158"/>
      <c r="D1364" s="158"/>
      <c r="E1364" s="108">
        <f t="shared" si="37"/>
        <v>0</v>
      </c>
      <c r="F1364" s="160"/>
      <c r="G1364" s="161"/>
      <c r="H1364" s="159"/>
      <c r="I1364" s="159"/>
      <c r="J1364" s="159"/>
      <c r="K1364" s="159"/>
      <c r="L1364" s="21"/>
      <c r="M1364" s="102">
        <v>14</v>
      </c>
      <c r="N1364" s="245" t="s">
        <v>389</v>
      </c>
      <c r="O1364" s="246"/>
      <c r="P1364" s="246"/>
      <c r="Q1364" s="109">
        <v>30</v>
      </c>
      <c r="R1364" s="248" t="s">
        <v>371</v>
      </c>
      <c r="S1364" s="249"/>
      <c r="T1364" s="250"/>
      <c r="U1364" s="132"/>
    </row>
    <row r="1365" spans="1:21" ht="24.75" customHeight="1">
      <c r="A1365" s="251" t="s">
        <v>731</v>
      </c>
      <c r="B1365" s="252"/>
      <c r="C1365" s="154" t="str">
        <f>IF(COUNTBLANK(C1352:C1364),"空欄あり",COUNT(C1352:C1364)-COUNTIF(C1352:C1364,0))</f>
        <v>空欄あり</v>
      </c>
      <c r="D1365" s="154" t="str">
        <f>IF(COUNTBLANK(D1352:D1364),"空欄あり",COUNT(D1352:D1364)-COUNTIF(D1352:D1364,0))</f>
        <v>空欄あり</v>
      </c>
      <c r="E1365" s="157"/>
      <c r="F1365" s="21"/>
      <c r="G1365" s="21"/>
      <c r="H1365" s="21"/>
      <c r="I1365" s="21"/>
      <c r="J1365" s="21"/>
      <c r="K1365" s="21"/>
      <c r="L1365" s="21"/>
      <c r="M1365" s="102">
        <v>15</v>
      </c>
      <c r="N1365" s="245" t="s">
        <v>390</v>
      </c>
      <c r="O1365" s="246"/>
      <c r="P1365" s="247"/>
      <c r="Q1365" s="102">
        <v>31</v>
      </c>
      <c r="R1365" s="248" t="s">
        <v>370</v>
      </c>
      <c r="S1365" s="249"/>
      <c r="T1365" s="250"/>
      <c r="U1365" s="132"/>
    </row>
    <row r="1366" spans="1:21" ht="24.75" customHeight="1">
      <c r="A1366" s="251" t="s">
        <v>732</v>
      </c>
      <c r="B1366" s="252"/>
      <c r="C1366" s="154" t="str">
        <f>IF(C1365="空欄あり","-",IF(D1349="","-",IF(I1349="","-",IF(G1366=0,"-",IF(C1365=10,SUM(C1352:C1364)*1.3,IF(C1365=11,SUM(C1352:C1364)*1.182,IF(C1365=12,SUM(C1352:C1364)*1.084,IF(C1365=13,SUM(C1352:C1364)*1,"-"))))))))</f>
        <v>-</v>
      </c>
      <c r="D1366" s="154" t="str">
        <f>IF(D1365="空欄あり","-",IF(D1349="","-",IF(I1349="","-",IF(G1366=0,"-",IF(D1365=10,SUM(D1352:D1364)*1.3,IF(D1365=11,SUM(D1352:D1364)*1.182,IF(D1365=12,SUM(D1352:D1364)*1.084,IF(D1365=13,SUM(D1352:D1364)*1,"-"))))))))</f>
        <v>-</v>
      </c>
      <c r="E1366" s="156" t="str">
        <f>IF(C1366="-","-",IF(D1366="-","-",D1366-C1366))</f>
        <v>-</v>
      </c>
      <c r="F1366" s="21"/>
      <c r="G1366" s="155">
        <f>IF(A1359=選択肢!$A$13,1,IF(A1359=選択肢!$A$14,1,0))</f>
        <v>0</v>
      </c>
      <c r="H1366" s="21"/>
      <c r="I1366" s="21"/>
      <c r="J1366" s="21"/>
      <c r="K1366" s="21"/>
      <c r="L1366" s="21"/>
      <c r="M1366" s="102">
        <v>16</v>
      </c>
      <c r="N1366" s="245" t="s">
        <v>391</v>
      </c>
      <c r="O1366" s="246"/>
      <c r="P1366" s="247"/>
      <c r="Q1366" s="21"/>
      <c r="R1366" s="21"/>
      <c r="S1366" s="21"/>
      <c r="T1366" s="21"/>
      <c r="U1366" s="132"/>
    </row>
    <row r="1367" spans="1:21" ht="18.600000000000001" thickBot="1">
      <c r="A1367" s="143"/>
      <c r="B1367" s="142"/>
      <c r="C1367" s="142"/>
      <c r="D1367" s="142"/>
      <c r="E1367" s="142"/>
      <c r="F1367" s="135"/>
      <c r="G1367" s="135"/>
      <c r="H1367" s="135"/>
      <c r="I1367" s="135"/>
      <c r="J1367" s="135"/>
      <c r="K1367" s="135"/>
      <c r="L1367" s="135"/>
      <c r="M1367" s="135"/>
      <c r="N1367" s="135"/>
      <c r="O1367" s="135"/>
      <c r="P1367" s="135"/>
      <c r="Q1367" s="135"/>
      <c r="R1367" s="135"/>
      <c r="S1367" s="135"/>
      <c r="T1367" s="135"/>
      <c r="U1367" s="136"/>
    </row>
    <row r="1368" spans="1:21" ht="18.600000000000001" thickBot="1"/>
    <row r="1369" spans="1:21">
      <c r="A1369" s="137">
        <v>36</v>
      </c>
      <c r="B1369" s="129"/>
      <c r="C1369" s="129"/>
      <c r="D1369" s="129"/>
      <c r="E1369" s="129"/>
      <c r="F1369" s="129"/>
      <c r="G1369" s="129"/>
      <c r="H1369" s="129"/>
      <c r="I1369" s="129"/>
      <c r="J1369" s="129"/>
      <c r="K1369" s="129"/>
      <c r="L1369" s="129"/>
      <c r="M1369" s="129"/>
      <c r="N1369" s="129"/>
      <c r="O1369" s="129"/>
      <c r="P1369" s="129"/>
      <c r="Q1369" s="129"/>
      <c r="R1369" s="129"/>
      <c r="S1369" s="129"/>
      <c r="T1369" s="129"/>
      <c r="U1369" s="130"/>
    </row>
    <row r="1370" spans="1:21" ht="23.25" customHeight="1">
      <c r="A1370" s="131"/>
      <c r="B1370" s="21"/>
      <c r="C1370" s="21"/>
      <c r="D1370" s="21"/>
      <c r="E1370" s="21"/>
      <c r="F1370" s="276" t="s">
        <v>139</v>
      </c>
      <c r="G1370" s="276"/>
      <c r="H1370" s="181"/>
      <c r="I1370" s="181"/>
      <c r="J1370" s="181"/>
      <c r="K1370" s="181"/>
      <c r="L1370" s="21"/>
      <c r="M1370" s="21"/>
      <c r="N1370" s="21"/>
      <c r="O1370" s="21"/>
      <c r="P1370" s="21"/>
      <c r="Q1370" s="21"/>
      <c r="R1370" s="21"/>
      <c r="S1370" s="21"/>
      <c r="T1370" s="21"/>
      <c r="U1370" s="132"/>
    </row>
    <row r="1371" spans="1:21">
      <c r="A1371" s="131" t="s">
        <v>636</v>
      </c>
      <c r="B1371" s="21"/>
      <c r="C1371" s="21"/>
      <c r="D1371" s="21"/>
      <c r="E1371" s="21"/>
      <c r="F1371" s="21"/>
      <c r="G1371" s="21"/>
      <c r="H1371" s="21"/>
      <c r="I1371" s="21"/>
      <c r="J1371" s="21"/>
      <c r="K1371" s="21"/>
      <c r="L1371" s="21"/>
      <c r="M1371" s="21"/>
      <c r="N1371" s="21"/>
      <c r="O1371" s="21"/>
      <c r="P1371" s="21"/>
      <c r="Q1371" s="21"/>
      <c r="R1371" s="21"/>
      <c r="S1371" s="21"/>
      <c r="T1371" s="21"/>
      <c r="U1371" s="132"/>
    </row>
    <row r="1372" spans="1:21">
      <c r="A1372" s="258" t="s">
        <v>123</v>
      </c>
      <c r="B1372" s="192"/>
      <c r="C1372" s="208"/>
      <c r="D1372" s="209"/>
      <c r="E1372" s="210"/>
      <c r="F1372" s="103"/>
      <c r="G1372" s="103"/>
      <c r="H1372" s="103"/>
      <c r="I1372" s="103"/>
      <c r="J1372" s="21"/>
      <c r="K1372" s="21"/>
      <c r="L1372" s="21"/>
      <c r="M1372" s="21"/>
      <c r="N1372" s="21"/>
      <c r="O1372" s="21"/>
      <c r="P1372" s="21"/>
      <c r="Q1372" s="21"/>
      <c r="R1372" s="21"/>
      <c r="S1372" s="21"/>
      <c r="T1372" s="21"/>
      <c r="U1372" s="132"/>
    </row>
    <row r="1373" spans="1:21">
      <c r="A1373" s="258" t="s">
        <v>43</v>
      </c>
      <c r="B1373" s="192"/>
      <c r="C1373" s="208"/>
      <c r="D1373" s="209"/>
      <c r="E1373" s="210"/>
      <c r="F1373" s="103"/>
      <c r="G1373" s="103"/>
      <c r="H1373" s="103"/>
      <c r="I1373" s="103"/>
      <c r="J1373" s="21"/>
      <c r="K1373" s="21"/>
      <c r="L1373" s="21"/>
      <c r="M1373" s="21"/>
      <c r="N1373" s="21"/>
      <c r="O1373" s="21"/>
      <c r="P1373" s="21"/>
      <c r="Q1373" s="21"/>
      <c r="R1373" s="21"/>
      <c r="S1373" s="21"/>
      <c r="T1373" s="21"/>
      <c r="U1373" s="132"/>
    </row>
    <row r="1374" spans="1:21">
      <c r="A1374" s="258" t="s">
        <v>44</v>
      </c>
      <c r="B1374" s="192"/>
      <c r="C1374" s="208"/>
      <c r="D1374" s="209"/>
      <c r="E1374" s="210"/>
      <c r="F1374" s="67"/>
      <c r="G1374" s="67"/>
      <c r="H1374" s="67"/>
      <c r="I1374" s="67"/>
      <c r="J1374" s="67"/>
      <c r="K1374" s="67"/>
      <c r="L1374" s="67"/>
      <c r="M1374" s="21"/>
      <c r="N1374" s="21"/>
      <c r="O1374" s="21"/>
      <c r="P1374" s="21"/>
      <c r="Q1374" s="21"/>
      <c r="R1374" s="21"/>
      <c r="S1374" s="21"/>
      <c r="T1374" s="21"/>
      <c r="U1374" s="132"/>
    </row>
    <row r="1375" spans="1:21">
      <c r="A1375" s="258" t="s">
        <v>45</v>
      </c>
      <c r="B1375" s="192"/>
      <c r="C1375" s="243"/>
      <c r="D1375" s="244"/>
      <c r="E1375" s="244"/>
      <c r="F1375" s="243"/>
      <c r="G1375" s="244"/>
      <c r="H1375" s="244"/>
      <c r="I1375" s="211"/>
      <c r="J1375" s="211"/>
      <c r="K1375" s="211"/>
      <c r="L1375" s="67"/>
      <c r="M1375" s="21"/>
      <c r="N1375" s="21"/>
      <c r="O1375" s="21"/>
      <c r="P1375" s="21"/>
      <c r="Q1375" s="21"/>
      <c r="R1375" s="21"/>
      <c r="S1375" s="21"/>
      <c r="T1375" s="21"/>
      <c r="U1375" s="132"/>
    </row>
    <row r="1376" spans="1:21">
      <c r="A1376" s="275" t="s">
        <v>46</v>
      </c>
      <c r="B1376" s="223"/>
      <c r="C1376" s="243"/>
      <c r="D1376" s="244"/>
      <c r="E1376" s="253"/>
      <c r="F1376" s="67"/>
      <c r="G1376" s="67"/>
      <c r="H1376" s="67"/>
      <c r="I1376" s="67"/>
      <c r="J1376" s="67"/>
      <c r="K1376" s="67"/>
      <c r="L1376" s="67"/>
      <c r="M1376" s="21"/>
      <c r="N1376" s="21"/>
      <c r="O1376" s="21"/>
      <c r="P1376" s="21"/>
      <c r="Q1376" s="21"/>
      <c r="R1376" s="21"/>
      <c r="S1376" s="21"/>
      <c r="T1376" s="21"/>
      <c r="U1376" s="132"/>
    </row>
    <row r="1377" spans="1:21">
      <c r="A1377" s="258" t="s">
        <v>47</v>
      </c>
      <c r="B1377" s="192"/>
      <c r="C1377" s="208"/>
      <c r="D1377" s="209"/>
      <c r="E1377" s="210"/>
      <c r="F1377" s="103"/>
      <c r="G1377" s="103"/>
      <c r="H1377" s="103"/>
      <c r="I1377" s="103"/>
      <c r="J1377" s="103"/>
      <c r="K1377" s="103"/>
      <c r="L1377" s="103"/>
      <c r="M1377" s="21"/>
      <c r="N1377" s="21"/>
      <c r="O1377" s="21"/>
      <c r="P1377" s="21"/>
      <c r="Q1377" s="21"/>
      <c r="R1377" s="21"/>
      <c r="S1377" s="21"/>
      <c r="T1377" s="21"/>
      <c r="U1377" s="132"/>
    </row>
    <row r="1378" spans="1:21" ht="12.75" customHeight="1">
      <c r="A1378" s="133"/>
      <c r="B1378" s="103"/>
      <c r="C1378" s="103"/>
      <c r="D1378" s="103"/>
      <c r="E1378" s="103"/>
      <c r="F1378" s="103"/>
      <c r="G1378" s="103"/>
      <c r="H1378" s="103"/>
      <c r="I1378" s="103"/>
      <c r="J1378" s="103"/>
      <c r="K1378" s="103"/>
      <c r="L1378" s="103"/>
      <c r="M1378" s="21"/>
      <c r="N1378" s="21"/>
      <c r="O1378" s="21"/>
      <c r="P1378" s="21"/>
      <c r="Q1378" s="21"/>
      <c r="R1378" s="21"/>
      <c r="S1378" s="21"/>
      <c r="T1378" s="21"/>
      <c r="U1378" s="132"/>
    </row>
    <row r="1379" spans="1:21" ht="23.25" customHeight="1">
      <c r="A1379" s="134" t="s">
        <v>186</v>
      </c>
      <c r="B1379" s="104"/>
      <c r="C1379" s="104"/>
      <c r="D1379" s="104"/>
      <c r="E1379" s="104"/>
      <c r="F1379" s="104"/>
      <c r="G1379" s="104"/>
      <c r="H1379" s="104"/>
      <c r="I1379" s="104"/>
      <c r="J1379" s="104"/>
      <c r="K1379" s="104"/>
      <c r="L1379" s="21"/>
      <c r="M1379" s="21"/>
      <c r="N1379" s="21"/>
      <c r="O1379" s="21"/>
      <c r="P1379" s="21"/>
      <c r="Q1379" s="21"/>
      <c r="R1379" s="21"/>
      <c r="S1379" s="21"/>
      <c r="T1379" s="21"/>
      <c r="U1379" s="132"/>
    </row>
    <row r="1380" spans="1:21">
      <c r="A1380" s="258"/>
      <c r="B1380" s="192"/>
      <c r="C1380" s="190" t="s">
        <v>63</v>
      </c>
      <c r="D1380" s="191"/>
      <c r="E1380" s="192"/>
      <c r="F1380" s="216" t="s">
        <v>138</v>
      </c>
      <c r="G1380" s="216"/>
      <c r="H1380" s="216"/>
      <c r="I1380" s="216"/>
      <c r="J1380" s="216"/>
      <c r="K1380" s="216"/>
      <c r="L1380" s="103"/>
      <c r="M1380" s="21"/>
      <c r="N1380" s="21"/>
      <c r="O1380" s="21"/>
      <c r="P1380" s="21"/>
      <c r="Q1380" s="21"/>
      <c r="R1380" s="21"/>
      <c r="S1380" s="21"/>
      <c r="T1380" s="21"/>
      <c r="U1380" s="132"/>
    </row>
    <row r="1381" spans="1:21">
      <c r="A1381" s="262" t="s">
        <v>637</v>
      </c>
      <c r="B1381" s="263"/>
      <c r="C1381" s="243"/>
      <c r="D1381" s="244"/>
      <c r="E1381" s="253"/>
      <c r="F1381" s="243"/>
      <c r="G1381" s="253"/>
      <c r="H1381" s="243"/>
      <c r="I1381" s="253"/>
      <c r="J1381" s="243"/>
      <c r="K1381" s="253"/>
      <c r="L1381" s="67"/>
      <c r="M1381" s="21"/>
      <c r="N1381" s="21"/>
      <c r="O1381" s="21"/>
      <c r="P1381" s="21"/>
      <c r="Q1381" s="21"/>
      <c r="R1381" s="21"/>
      <c r="S1381" s="21"/>
      <c r="T1381" s="21"/>
      <c r="U1381" s="132"/>
    </row>
    <row r="1382" spans="1:21">
      <c r="A1382" s="264" t="s">
        <v>638</v>
      </c>
      <c r="B1382" s="204"/>
      <c r="C1382" s="243"/>
      <c r="D1382" s="244"/>
      <c r="E1382" s="253"/>
      <c r="F1382" s="243"/>
      <c r="G1382" s="253"/>
      <c r="H1382" s="243"/>
      <c r="I1382" s="253"/>
      <c r="J1382" s="243"/>
      <c r="K1382" s="253"/>
      <c r="L1382" s="103"/>
      <c r="M1382" s="21"/>
      <c r="N1382" s="21"/>
      <c r="O1382" s="21"/>
      <c r="P1382" s="21"/>
      <c r="Q1382" s="21"/>
      <c r="R1382" s="21"/>
      <c r="S1382" s="21"/>
      <c r="T1382" s="21"/>
      <c r="U1382" s="132"/>
    </row>
    <row r="1383" spans="1:21">
      <c r="A1383" s="277" t="s">
        <v>48</v>
      </c>
      <c r="B1383" s="278"/>
      <c r="C1383" s="181"/>
      <c r="D1383" s="181"/>
      <c r="E1383" s="105" t="s">
        <v>133</v>
      </c>
      <c r="F1383" s="67"/>
      <c r="G1383" s="67"/>
      <c r="H1383" s="67"/>
      <c r="I1383" s="67"/>
      <c r="J1383" s="67"/>
      <c r="K1383" s="103"/>
      <c r="L1383" s="103"/>
      <c r="M1383" s="21"/>
      <c r="N1383" s="21"/>
      <c r="O1383" s="21"/>
      <c r="P1383" s="21"/>
      <c r="Q1383" s="21"/>
      <c r="R1383" s="21"/>
      <c r="S1383" s="21"/>
      <c r="T1383" s="21"/>
      <c r="U1383" s="132"/>
    </row>
    <row r="1384" spans="1:21">
      <c r="A1384" s="133"/>
      <c r="B1384" s="103"/>
      <c r="C1384" s="103"/>
      <c r="D1384" s="103"/>
      <c r="E1384" s="103"/>
      <c r="F1384" s="67"/>
      <c r="G1384" s="67"/>
      <c r="H1384" s="67"/>
      <c r="I1384" s="67"/>
      <c r="J1384" s="67"/>
      <c r="K1384" s="103"/>
      <c r="L1384" s="103"/>
      <c r="M1384" s="21"/>
      <c r="N1384" s="21"/>
      <c r="O1384" s="21"/>
      <c r="P1384" s="21"/>
      <c r="Q1384" s="21"/>
      <c r="R1384" s="21"/>
      <c r="S1384" s="21"/>
      <c r="T1384" s="21"/>
      <c r="U1384" s="132"/>
    </row>
    <row r="1385" spans="1:21" ht="23.25" customHeight="1">
      <c r="A1385" s="134" t="s">
        <v>187</v>
      </c>
      <c r="B1385" s="104"/>
      <c r="C1385" s="104"/>
      <c r="D1385" s="104"/>
      <c r="E1385" s="104"/>
      <c r="F1385" s="104"/>
      <c r="G1385" s="104"/>
      <c r="H1385" s="104"/>
      <c r="I1385" s="104"/>
      <c r="J1385" s="104"/>
      <c r="K1385" s="104"/>
      <c r="L1385" s="21"/>
      <c r="M1385" s="21"/>
      <c r="N1385" s="21"/>
      <c r="O1385" s="21"/>
      <c r="P1385" s="21"/>
      <c r="Q1385" s="21"/>
      <c r="R1385" s="21"/>
      <c r="S1385" s="21"/>
      <c r="T1385" s="21"/>
      <c r="U1385" s="132"/>
    </row>
    <row r="1386" spans="1:21" ht="34.5" customHeight="1">
      <c r="A1386" s="254" t="s">
        <v>743</v>
      </c>
      <c r="B1386" s="255"/>
      <c r="C1386" s="255"/>
      <c r="D1386" s="255"/>
      <c r="E1386" s="255"/>
      <c r="F1386" s="255"/>
      <c r="G1386" s="255"/>
      <c r="H1386" s="255"/>
      <c r="I1386" s="255"/>
      <c r="J1386" s="255"/>
      <c r="K1386" s="255"/>
      <c r="L1386" s="255"/>
      <c r="M1386" s="255"/>
      <c r="N1386" s="255"/>
      <c r="O1386" s="255"/>
      <c r="P1386" s="255"/>
      <c r="Q1386" s="255"/>
      <c r="R1386" s="255"/>
      <c r="S1386" s="255"/>
      <c r="T1386" s="255"/>
      <c r="U1386" s="132"/>
    </row>
    <row r="1387" spans="1:21" ht="102.45" customHeight="1">
      <c r="A1387" s="254"/>
      <c r="B1387" s="255"/>
      <c r="C1387" s="255"/>
      <c r="D1387" s="255"/>
      <c r="E1387" s="255"/>
      <c r="F1387" s="255"/>
      <c r="G1387" s="255"/>
      <c r="H1387" s="255"/>
      <c r="I1387" s="255"/>
      <c r="J1387" s="255"/>
      <c r="K1387" s="255"/>
      <c r="L1387" s="255"/>
      <c r="M1387" s="255"/>
      <c r="N1387" s="255"/>
      <c r="O1387" s="255"/>
      <c r="P1387" s="255"/>
      <c r="Q1387" s="255"/>
      <c r="R1387" s="255"/>
      <c r="S1387" s="255"/>
      <c r="T1387" s="255"/>
      <c r="U1387" s="132"/>
    </row>
    <row r="1388" spans="1:21">
      <c r="A1388" s="258" t="s">
        <v>179</v>
      </c>
      <c r="B1388" s="191"/>
      <c r="C1388" s="191"/>
      <c r="D1388" s="256"/>
      <c r="E1388" s="257"/>
      <c r="F1388" s="259" t="s">
        <v>180</v>
      </c>
      <c r="G1388" s="260"/>
      <c r="H1388" s="260"/>
      <c r="I1388" s="256"/>
      <c r="J1388" s="257"/>
      <c r="K1388" s="21"/>
      <c r="L1388" s="21"/>
      <c r="M1388" s="261" t="s">
        <v>395</v>
      </c>
      <c r="N1388" s="261"/>
      <c r="O1388" s="261"/>
      <c r="P1388" s="261"/>
      <c r="Q1388" s="261"/>
      <c r="R1388" s="261"/>
      <c r="S1388" s="261"/>
      <c r="T1388" s="261"/>
      <c r="U1388" s="132"/>
    </row>
    <row r="1389" spans="1:21" ht="18.600000000000001" thickBot="1">
      <c r="A1389" s="267" t="s">
        <v>393</v>
      </c>
      <c r="B1389" s="216"/>
      <c r="C1389" s="221" t="s">
        <v>135</v>
      </c>
      <c r="D1389" s="222"/>
      <c r="E1389" s="223"/>
      <c r="F1389" s="274" t="s">
        <v>394</v>
      </c>
      <c r="G1389" s="216"/>
      <c r="H1389" s="216"/>
      <c r="I1389" s="216"/>
      <c r="J1389" s="216"/>
      <c r="K1389" s="216"/>
      <c r="L1389" s="21"/>
      <c r="M1389" s="106" t="s">
        <v>24</v>
      </c>
      <c r="N1389" s="190" t="s">
        <v>359</v>
      </c>
      <c r="O1389" s="191"/>
      <c r="P1389" s="191"/>
      <c r="Q1389" s="106" t="s">
        <v>24</v>
      </c>
      <c r="R1389" s="190" t="s">
        <v>359</v>
      </c>
      <c r="S1389" s="191"/>
      <c r="T1389" s="192"/>
      <c r="U1389" s="132"/>
    </row>
    <row r="1390" spans="1:21" ht="18.75" customHeight="1" thickTop="1">
      <c r="A1390" s="267"/>
      <c r="B1390" s="216"/>
      <c r="C1390" s="26" t="s">
        <v>134</v>
      </c>
      <c r="D1390" s="26" t="s">
        <v>50</v>
      </c>
      <c r="E1390" s="39" t="s">
        <v>51</v>
      </c>
      <c r="F1390" s="107" t="s">
        <v>52</v>
      </c>
      <c r="G1390" s="70" t="s">
        <v>53</v>
      </c>
      <c r="H1390" s="46" t="s">
        <v>54</v>
      </c>
      <c r="I1390" s="46" t="s">
        <v>55</v>
      </c>
      <c r="J1390" s="46" t="s">
        <v>56</v>
      </c>
      <c r="K1390" s="46" t="s">
        <v>57</v>
      </c>
      <c r="L1390" s="21"/>
      <c r="M1390" s="102">
        <v>1</v>
      </c>
      <c r="N1390" s="245" t="s">
        <v>386</v>
      </c>
      <c r="O1390" s="246"/>
      <c r="P1390" s="246"/>
      <c r="Q1390" s="102">
        <v>17</v>
      </c>
      <c r="R1390" s="248" t="s">
        <v>241</v>
      </c>
      <c r="S1390" s="249"/>
      <c r="T1390" s="250"/>
      <c r="U1390" s="132"/>
    </row>
    <row r="1391" spans="1:21" ht="24.75" customHeight="1">
      <c r="A1391" s="265" t="s">
        <v>124</v>
      </c>
      <c r="B1391" s="266"/>
      <c r="C1391" s="158"/>
      <c r="D1391" s="158"/>
      <c r="E1391" s="108">
        <f t="shared" ref="E1391:E1403" si="38">D1391-C1391</f>
        <v>0</v>
      </c>
      <c r="F1391" s="160"/>
      <c r="G1391" s="161"/>
      <c r="H1391" s="159"/>
      <c r="I1391" s="159"/>
      <c r="J1391" s="159"/>
      <c r="K1391" s="159"/>
      <c r="L1391" s="21"/>
      <c r="M1391" s="102">
        <v>2</v>
      </c>
      <c r="N1391" s="245" t="s">
        <v>360</v>
      </c>
      <c r="O1391" s="246"/>
      <c r="P1391" s="246"/>
      <c r="Q1391" s="109">
        <v>18</v>
      </c>
      <c r="R1391" s="248" t="s">
        <v>385</v>
      </c>
      <c r="S1391" s="249"/>
      <c r="T1391" s="250"/>
      <c r="U1391" s="132"/>
    </row>
    <row r="1392" spans="1:21" ht="24.75" customHeight="1">
      <c r="A1392" s="265" t="s">
        <v>125</v>
      </c>
      <c r="B1392" s="266"/>
      <c r="C1392" s="158"/>
      <c r="D1392" s="158"/>
      <c r="E1392" s="108">
        <f t="shared" si="38"/>
        <v>0</v>
      </c>
      <c r="F1392" s="160"/>
      <c r="G1392" s="161"/>
      <c r="H1392" s="159"/>
      <c r="I1392" s="159"/>
      <c r="J1392" s="159"/>
      <c r="K1392" s="159"/>
      <c r="L1392" s="21"/>
      <c r="M1392" s="102">
        <v>3</v>
      </c>
      <c r="N1392" s="245" t="s">
        <v>387</v>
      </c>
      <c r="O1392" s="246"/>
      <c r="P1392" s="246"/>
      <c r="Q1392" s="102">
        <v>19</v>
      </c>
      <c r="R1392" s="248" t="s">
        <v>384</v>
      </c>
      <c r="S1392" s="249"/>
      <c r="T1392" s="250"/>
      <c r="U1392" s="132"/>
    </row>
    <row r="1393" spans="1:21" ht="27" customHeight="1">
      <c r="A1393" s="265" t="s">
        <v>126</v>
      </c>
      <c r="B1393" s="266"/>
      <c r="C1393" s="158"/>
      <c r="D1393" s="158"/>
      <c r="E1393" s="108">
        <f t="shared" si="38"/>
        <v>0</v>
      </c>
      <c r="F1393" s="160"/>
      <c r="G1393" s="161"/>
      <c r="H1393" s="159"/>
      <c r="I1393" s="159"/>
      <c r="J1393" s="159"/>
      <c r="K1393" s="159"/>
      <c r="L1393" s="21"/>
      <c r="M1393" s="102">
        <v>4</v>
      </c>
      <c r="N1393" s="245" t="s">
        <v>362</v>
      </c>
      <c r="O1393" s="246"/>
      <c r="P1393" s="246"/>
      <c r="Q1393" s="102">
        <v>20</v>
      </c>
      <c r="R1393" s="248" t="s">
        <v>383</v>
      </c>
      <c r="S1393" s="249"/>
      <c r="T1393" s="250"/>
      <c r="U1393" s="132"/>
    </row>
    <row r="1394" spans="1:21" ht="24.75" customHeight="1">
      <c r="A1394" s="265" t="s">
        <v>127</v>
      </c>
      <c r="B1394" s="266"/>
      <c r="C1394" s="158"/>
      <c r="D1394" s="158"/>
      <c r="E1394" s="108">
        <f t="shared" si="38"/>
        <v>0</v>
      </c>
      <c r="F1394" s="160"/>
      <c r="G1394" s="161"/>
      <c r="H1394" s="159"/>
      <c r="I1394" s="159"/>
      <c r="J1394" s="159"/>
      <c r="K1394" s="159"/>
      <c r="L1394" s="21"/>
      <c r="M1394" s="102">
        <v>5</v>
      </c>
      <c r="N1394" s="245" t="s">
        <v>363</v>
      </c>
      <c r="O1394" s="246"/>
      <c r="P1394" s="246"/>
      <c r="Q1394" s="109">
        <v>21</v>
      </c>
      <c r="R1394" s="248" t="s">
        <v>380</v>
      </c>
      <c r="S1394" s="249"/>
      <c r="T1394" s="250"/>
      <c r="U1394" s="132"/>
    </row>
    <row r="1395" spans="1:21" ht="24.75" customHeight="1">
      <c r="A1395" s="270" t="s">
        <v>658</v>
      </c>
      <c r="B1395" s="271"/>
      <c r="C1395" s="158"/>
      <c r="D1395" s="158"/>
      <c r="E1395" s="108">
        <f t="shared" si="38"/>
        <v>0</v>
      </c>
      <c r="F1395" s="160"/>
      <c r="G1395" s="161"/>
      <c r="H1395" s="159"/>
      <c r="I1395" s="159"/>
      <c r="J1395" s="159"/>
      <c r="K1395" s="159"/>
      <c r="L1395" s="21"/>
      <c r="M1395" s="102">
        <v>6</v>
      </c>
      <c r="N1395" s="245" t="s">
        <v>364</v>
      </c>
      <c r="O1395" s="246"/>
      <c r="P1395" s="246"/>
      <c r="Q1395" s="102">
        <v>22</v>
      </c>
      <c r="R1395" s="248" t="s">
        <v>379</v>
      </c>
      <c r="S1395" s="249"/>
      <c r="T1395" s="250"/>
      <c r="U1395" s="132"/>
    </row>
    <row r="1396" spans="1:21" ht="24.75" customHeight="1">
      <c r="A1396" s="270" t="s">
        <v>659</v>
      </c>
      <c r="B1396" s="271"/>
      <c r="C1396" s="158"/>
      <c r="D1396" s="158"/>
      <c r="E1396" s="108">
        <f t="shared" si="38"/>
        <v>0</v>
      </c>
      <c r="F1396" s="160"/>
      <c r="G1396" s="161"/>
      <c r="H1396" s="159"/>
      <c r="I1396" s="159"/>
      <c r="J1396" s="159"/>
      <c r="K1396" s="159"/>
      <c r="L1396" s="21"/>
      <c r="M1396" s="102">
        <v>7</v>
      </c>
      <c r="N1396" s="245" t="s">
        <v>365</v>
      </c>
      <c r="O1396" s="246"/>
      <c r="P1396" s="246"/>
      <c r="Q1396" s="102">
        <v>23</v>
      </c>
      <c r="R1396" s="248" t="s">
        <v>378</v>
      </c>
      <c r="S1396" s="249"/>
      <c r="T1396" s="250"/>
      <c r="U1396" s="132"/>
    </row>
    <row r="1397" spans="1:21" ht="29.4" customHeight="1">
      <c r="A1397" s="272" t="s">
        <v>128</v>
      </c>
      <c r="B1397" s="273"/>
      <c r="C1397" s="158"/>
      <c r="D1397" s="158"/>
      <c r="E1397" s="108">
        <f t="shared" si="38"/>
        <v>0</v>
      </c>
      <c r="F1397" s="160"/>
      <c r="G1397" s="161"/>
      <c r="H1397" s="159"/>
      <c r="I1397" s="159"/>
      <c r="J1397" s="159"/>
      <c r="K1397" s="159"/>
      <c r="L1397" s="21"/>
      <c r="M1397" s="102">
        <v>8</v>
      </c>
      <c r="N1397" s="245" t="s">
        <v>366</v>
      </c>
      <c r="O1397" s="246"/>
      <c r="P1397" s="246"/>
      <c r="Q1397" s="109">
        <v>24</v>
      </c>
      <c r="R1397" s="248" t="s">
        <v>377</v>
      </c>
      <c r="S1397" s="249"/>
      <c r="T1397" s="250"/>
      <c r="U1397" s="132"/>
    </row>
    <row r="1398" spans="1:21" ht="32.4" customHeight="1">
      <c r="A1398" s="268" t="s">
        <v>734</v>
      </c>
      <c r="B1398" s="269"/>
      <c r="C1398" s="158"/>
      <c r="D1398" s="158"/>
      <c r="E1398" s="108">
        <f t="shared" si="38"/>
        <v>0</v>
      </c>
      <c r="F1398" s="160"/>
      <c r="G1398" s="161"/>
      <c r="H1398" s="159"/>
      <c r="I1398" s="159"/>
      <c r="J1398" s="159"/>
      <c r="K1398" s="159"/>
      <c r="L1398" s="21"/>
      <c r="M1398" s="102">
        <v>9</v>
      </c>
      <c r="N1398" s="245" t="s">
        <v>367</v>
      </c>
      <c r="O1398" s="246"/>
      <c r="P1398" s="246"/>
      <c r="Q1398" s="102">
        <v>25</v>
      </c>
      <c r="R1398" s="248" t="s">
        <v>376</v>
      </c>
      <c r="S1398" s="249"/>
      <c r="T1398" s="250"/>
      <c r="U1398" s="132"/>
    </row>
    <row r="1399" spans="1:21" ht="24.75" customHeight="1">
      <c r="A1399" s="265" t="s">
        <v>129</v>
      </c>
      <c r="B1399" s="266"/>
      <c r="C1399" s="158"/>
      <c r="D1399" s="158"/>
      <c r="E1399" s="108">
        <f t="shared" si="38"/>
        <v>0</v>
      </c>
      <c r="F1399" s="160"/>
      <c r="G1399" s="161"/>
      <c r="H1399" s="159"/>
      <c r="I1399" s="159"/>
      <c r="J1399" s="159"/>
      <c r="K1399" s="159"/>
      <c r="L1399" s="21"/>
      <c r="M1399" s="102">
        <v>10</v>
      </c>
      <c r="N1399" s="245" t="s">
        <v>368</v>
      </c>
      <c r="O1399" s="246"/>
      <c r="P1399" s="246"/>
      <c r="Q1399" s="102">
        <v>26</v>
      </c>
      <c r="R1399" s="248" t="s">
        <v>375</v>
      </c>
      <c r="S1399" s="249"/>
      <c r="T1399" s="250"/>
      <c r="U1399" s="132"/>
    </row>
    <row r="1400" spans="1:21" ht="24.75" customHeight="1">
      <c r="A1400" s="270" t="s">
        <v>660</v>
      </c>
      <c r="B1400" s="271"/>
      <c r="C1400" s="158"/>
      <c r="D1400" s="158"/>
      <c r="E1400" s="108">
        <f t="shared" si="38"/>
        <v>0</v>
      </c>
      <c r="F1400" s="160"/>
      <c r="G1400" s="161"/>
      <c r="H1400" s="159"/>
      <c r="I1400" s="159"/>
      <c r="J1400" s="159"/>
      <c r="K1400" s="159"/>
      <c r="L1400" s="21"/>
      <c r="M1400" s="102">
        <v>11</v>
      </c>
      <c r="N1400" s="245" t="s">
        <v>245</v>
      </c>
      <c r="O1400" s="246"/>
      <c r="P1400" s="246"/>
      <c r="Q1400" s="109">
        <v>27</v>
      </c>
      <c r="R1400" s="248" t="s">
        <v>374</v>
      </c>
      <c r="S1400" s="249"/>
      <c r="T1400" s="250"/>
      <c r="U1400" s="132"/>
    </row>
    <row r="1401" spans="1:21" ht="24.75" customHeight="1">
      <c r="A1401" s="265" t="s">
        <v>130</v>
      </c>
      <c r="B1401" s="266"/>
      <c r="C1401" s="158"/>
      <c r="D1401" s="158"/>
      <c r="E1401" s="108">
        <f t="shared" si="38"/>
        <v>0</v>
      </c>
      <c r="F1401" s="160"/>
      <c r="G1401" s="161"/>
      <c r="H1401" s="159"/>
      <c r="I1401" s="159"/>
      <c r="J1401" s="159"/>
      <c r="K1401" s="159"/>
      <c r="L1401" s="21"/>
      <c r="M1401" s="102">
        <v>12</v>
      </c>
      <c r="N1401" s="245" t="s">
        <v>369</v>
      </c>
      <c r="O1401" s="246"/>
      <c r="P1401" s="246"/>
      <c r="Q1401" s="102">
        <v>28</v>
      </c>
      <c r="R1401" s="248" t="s">
        <v>373</v>
      </c>
      <c r="S1401" s="249"/>
      <c r="T1401" s="250"/>
      <c r="U1401" s="132"/>
    </row>
    <row r="1402" spans="1:21" ht="24.75" customHeight="1">
      <c r="A1402" s="265" t="s">
        <v>131</v>
      </c>
      <c r="B1402" s="266"/>
      <c r="C1402" s="158"/>
      <c r="D1402" s="158"/>
      <c r="E1402" s="108">
        <f t="shared" si="38"/>
        <v>0</v>
      </c>
      <c r="F1402" s="160"/>
      <c r="G1402" s="161"/>
      <c r="H1402" s="159"/>
      <c r="I1402" s="159"/>
      <c r="J1402" s="159"/>
      <c r="K1402" s="159"/>
      <c r="L1402" s="21"/>
      <c r="M1402" s="102">
        <v>13</v>
      </c>
      <c r="N1402" s="245" t="s">
        <v>388</v>
      </c>
      <c r="O1402" s="246"/>
      <c r="P1402" s="246"/>
      <c r="Q1402" s="102">
        <v>29</v>
      </c>
      <c r="R1402" s="248" t="s">
        <v>372</v>
      </c>
      <c r="S1402" s="249"/>
      <c r="T1402" s="250"/>
      <c r="U1402" s="132"/>
    </row>
    <row r="1403" spans="1:21" ht="24.75" customHeight="1">
      <c r="A1403" s="265" t="s">
        <v>132</v>
      </c>
      <c r="B1403" s="266"/>
      <c r="C1403" s="158"/>
      <c r="D1403" s="158"/>
      <c r="E1403" s="108">
        <f t="shared" si="38"/>
        <v>0</v>
      </c>
      <c r="F1403" s="160"/>
      <c r="G1403" s="161"/>
      <c r="H1403" s="159"/>
      <c r="I1403" s="159"/>
      <c r="J1403" s="159"/>
      <c r="K1403" s="159"/>
      <c r="L1403" s="21"/>
      <c r="M1403" s="102">
        <v>14</v>
      </c>
      <c r="N1403" s="245" t="s">
        <v>389</v>
      </c>
      <c r="O1403" s="246"/>
      <c r="P1403" s="246"/>
      <c r="Q1403" s="109">
        <v>30</v>
      </c>
      <c r="R1403" s="248" t="s">
        <v>371</v>
      </c>
      <c r="S1403" s="249"/>
      <c r="T1403" s="250"/>
      <c r="U1403" s="132"/>
    </row>
    <row r="1404" spans="1:21" ht="24.75" customHeight="1">
      <c r="A1404" s="251" t="s">
        <v>731</v>
      </c>
      <c r="B1404" s="252"/>
      <c r="C1404" s="154" t="str">
        <f>IF(COUNTBLANK(C1391:C1403),"空欄あり",COUNT(C1391:C1403)-COUNTIF(C1391:C1403,0))</f>
        <v>空欄あり</v>
      </c>
      <c r="D1404" s="154" t="str">
        <f>IF(COUNTBLANK(D1391:D1403),"空欄あり",COUNT(D1391:D1403)-COUNTIF(D1391:D1403,0))</f>
        <v>空欄あり</v>
      </c>
      <c r="E1404" s="157"/>
      <c r="F1404" s="21"/>
      <c r="G1404" s="21"/>
      <c r="H1404" s="21"/>
      <c r="I1404" s="21"/>
      <c r="J1404" s="21"/>
      <c r="K1404" s="21"/>
      <c r="L1404" s="21"/>
      <c r="M1404" s="102">
        <v>15</v>
      </c>
      <c r="N1404" s="245" t="s">
        <v>390</v>
      </c>
      <c r="O1404" s="246"/>
      <c r="P1404" s="247"/>
      <c r="Q1404" s="102">
        <v>31</v>
      </c>
      <c r="R1404" s="248" t="s">
        <v>370</v>
      </c>
      <c r="S1404" s="249"/>
      <c r="T1404" s="250"/>
      <c r="U1404" s="132"/>
    </row>
    <row r="1405" spans="1:21" ht="24.75" customHeight="1">
      <c r="A1405" s="251" t="s">
        <v>732</v>
      </c>
      <c r="B1405" s="252"/>
      <c r="C1405" s="154" t="str">
        <f>IF(C1404="空欄あり","-",IF(D1388="","-",IF(I1388="","-",IF(G1405=0,"-",IF(C1404=10,SUM(C1391:C1403)*1.3,IF(C1404=11,SUM(C1391:C1403)*1.182,IF(C1404=12,SUM(C1391:C1403)*1.084,IF(C1404=13,SUM(C1391:C1403)*1,"-"))))))))</f>
        <v>-</v>
      </c>
      <c r="D1405" s="154" t="str">
        <f>IF(D1404="空欄あり","-",IF(D1388="","-",IF(I1388="","-",IF(G1405=0,"-",IF(D1404=10,SUM(D1391:D1403)*1.3,IF(D1404=11,SUM(D1391:D1403)*1.182,IF(D1404=12,SUM(D1391:D1403)*1.084,IF(D1404=13,SUM(D1391:D1403)*1,"-"))))))))</f>
        <v>-</v>
      </c>
      <c r="E1405" s="156" t="str">
        <f>IF(C1405="-","-",IF(D1405="-","-",D1405-C1405))</f>
        <v>-</v>
      </c>
      <c r="F1405" s="21"/>
      <c r="G1405" s="155">
        <f>IF(A1398=選択肢!$A$13,1,IF(A1398=選択肢!$A$14,1,0))</f>
        <v>0</v>
      </c>
      <c r="H1405" s="21"/>
      <c r="I1405" s="21"/>
      <c r="J1405" s="21"/>
      <c r="K1405" s="21"/>
      <c r="L1405" s="21"/>
      <c r="M1405" s="102">
        <v>16</v>
      </c>
      <c r="N1405" s="245" t="s">
        <v>391</v>
      </c>
      <c r="O1405" s="246"/>
      <c r="P1405" s="247"/>
      <c r="Q1405" s="21"/>
      <c r="R1405" s="21"/>
      <c r="S1405" s="21"/>
      <c r="T1405" s="21"/>
      <c r="U1405" s="132"/>
    </row>
    <row r="1406" spans="1:21" ht="18.600000000000001" thickBot="1">
      <c r="A1406" s="143"/>
      <c r="B1406" s="142"/>
      <c r="C1406" s="142"/>
      <c r="D1406" s="142"/>
      <c r="E1406" s="142"/>
      <c r="F1406" s="135"/>
      <c r="G1406" s="135"/>
      <c r="H1406" s="135"/>
      <c r="I1406" s="135"/>
      <c r="J1406" s="135"/>
      <c r="K1406" s="135"/>
      <c r="L1406" s="135"/>
      <c r="M1406" s="135"/>
      <c r="N1406" s="135"/>
      <c r="O1406" s="135"/>
      <c r="P1406" s="135"/>
      <c r="Q1406" s="135"/>
      <c r="R1406" s="135"/>
      <c r="S1406" s="135"/>
      <c r="T1406" s="135"/>
      <c r="U1406" s="136"/>
    </row>
    <row r="1407" spans="1:21" ht="18.600000000000001" thickBot="1"/>
    <row r="1408" spans="1:21">
      <c r="A1408" s="137">
        <v>37</v>
      </c>
      <c r="B1408" s="129"/>
      <c r="C1408" s="129"/>
      <c r="D1408" s="129"/>
      <c r="E1408" s="129"/>
      <c r="F1408" s="129"/>
      <c r="G1408" s="129"/>
      <c r="H1408" s="129"/>
      <c r="I1408" s="129"/>
      <c r="J1408" s="129"/>
      <c r="K1408" s="129"/>
      <c r="L1408" s="129"/>
      <c r="M1408" s="129"/>
      <c r="N1408" s="129"/>
      <c r="O1408" s="129"/>
      <c r="P1408" s="129"/>
      <c r="Q1408" s="129"/>
      <c r="R1408" s="129"/>
      <c r="S1408" s="129"/>
      <c r="T1408" s="129"/>
      <c r="U1408" s="130"/>
    </row>
    <row r="1409" spans="1:21" ht="23.25" customHeight="1">
      <c r="A1409" s="131"/>
      <c r="B1409" s="21"/>
      <c r="C1409" s="21"/>
      <c r="D1409" s="21"/>
      <c r="E1409" s="21"/>
      <c r="F1409" s="276" t="s">
        <v>139</v>
      </c>
      <c r="G1409" s="276"/>
      <c r="H1409" s="181"/>
      <c r="I1409" s="181"/>
      <c r="J1409" s="181"/>
      <c r="K1409" s="181"/>
      <c r="L1409" s="21"/>
      <c r="M1409" s="21"/>
      <c r="N1409" s="21"/>
      <c r="O1409" s="21"/>
      <c r="P1409" s="21"/>
      <c r="Q1409" s="21"/>
      <c r="R1409" s="21"/>
      <c r="S1409" s="21"/>
      <c r="T1409" s="21"/>
      <c r="U1409" s="132"/>
    </row>
    <row r="1410" spans="1:21">
      <c r="A1410" s="131" t="s">
        <v>636</v>
      </c>
      <c r="B1410" s="21"/>
      <c r="C1410" s="21"/>
      <c r="D1410" s="21"/>
      <c r="E1410" s="21"/>
      <c r="F1410" s="21"/>
      <c r="G1410" s="21"/>
      <c r="H1410" s="21"/>
      <c r="I1410" s="21"/>
      <c r="J1410" s="21"/>
      <c r="K1410" s="21"/>
      <c r="L1410" s="21"/>
      <c r="M1410" s="21"/>
      <c r="N1410" s="21"/>
      <c r="O1410" s="21"/>
      <c r="P1410" s="21"/>
      <c r="Q1410" s="21"/>
      <c r="R1410" s="21"/>
      <c r="S1410" s="21"/>
      <c r="T1410" s="21"/>
      <c r="U1410" s="132"/>
    </row>
    <row r="1411" spans="1:21">
      <c r="A1411" s="258" t="s">
        <v>123</v>
      </c>
      <c r="B1411" s="192"/>
      <c r="C1411" s="208"/>
      <c r="D1411" s="209"/>
      <c r="E1411" s="210"/>
      <c r="F1411" s="103"/>
      <c r="G1411" s="103"/>
      <c r="H1411" s="103"/>
      <c r="I1411" s="103"/>
      <c r="J1411" s="21"/>
      <c r="K1411" s="21"/>
      <c r="L1411" s="21"/>
      <c r="M1411" s="21"/>
      <c r="N1411" s="21"/>
      <c r="O1411" s="21"/>
      <c r="P1411" s="21"/>
      <c r="Q1411" s="21"/>
      <c r="R1411" s="21"/>
      <c r="S1411" s="21"/>
      <c r="T1411" s="21"/>
      <c r="U1411" s="132"/>
    </row>
    <row r="1412" spans="1:21">
      <c r="A1412" s="258" t="s">
        <v>43</v>
      </c>
      <c r="B1412" s="192"/>
      <c r="C1412" s="208"/>
      <c r="D1412" s="209"/>
      <c r="E1412" s="210"/>
      <c r="F1412" s="103"/>
      <c r="G1412" s="103"/>
      <c r="H1412" s="103"/>
      <c r="I1412" s="103"/>
      <c r="J1412" s="21"/>
      <c r="K1412" s="21"/>
      <c r="L1412" s="21"/>
      <c r="M1412" s="21"/>
      <c r="N1412" s="21"/>
      <c r="O1412" s="21"/>
      <c r="P1412" s="21"/>
      <c r="Q1412" s="21"/>
      <c r="R1412" s="21"/>
      <c r="S1412" s="21"/>
      <c r="T1412" s="21"/>
      <c r="U1412" s="132"/>
    </row>
    <row r="1413" spans="1:21">
      <c r="A1413" s="258" t="s">
        <v>44</v>
      </c>
      <c r="B1413" s="192"/>
      <c r="C1413" s="208"/>
      <c r="D1413" s="209"/>
      <c r="E1413" s="210"/>
      <c r="F1413" s="67"/>
      <c r="G1413" s="67"/>
      <c r="H1413" s="67"/>
      <c r="I1413" s="67"/>
      <c r="J1413" s="67"/>
      <c r="K1413" s="67"/>
      <c r="L1413" s="67"/>
      <c r="M1413" s="21"/>
      <c r="N1413" s="21"/>
      <c r="O1413" s="21"/>
      <c r="P1413" s="21"/>
      <c r="Q1413" s="21"/>
      <c r="R1413" s="21"/>
      <c r="S1413" s="21"/>
      <c r="T1413" s="21"/>
      <c r="U1413" s="132"/>
    </row>
    <row r="1414" spans="1:21">
      <c r="A1414" s="258" t="s">
        <v>45</v>
      </c>
      <c r="B1414" s="192"/>
      <c r="C1414" s="243"/>
      <c r="D1414" s="244"/>
      <c r="E1414" s="244"/>
      <c r="F1414" s="243"/>
      <c r="G1414" s="244"/>
      <c r="H1414" s="244"/>
      <c r="I1414" s="211"/>
      <c r="J1414" s="211"/>
      <c r="K1414" s="211"/>
      <c r="L1414" s="67"/>
      <c r="M1414" s="21"/>
      <c r="N1414" s="21"/>
      <c r="O1414" s="21"/>
      <c r="P1414" s="21"/>
      <c r="Q1414" s="21"/>
      <c r="R1414" s="21"/>
      <c r="S1414" s="21"/>
      <c r="T1414" s="21"/>
      <c r="U1414" s="132"/>
    </row>
    <row r="1415" spans="1:21">
      <c r="A1415" s="275" t="s">
        <v>46</v>
      </c>
      <c r="B1415" s="223"/>
      <c r="C1415" s="243"/>
      <c r="D1415" s="244"/>
      <c r="E1415" s="253"/>
      <c r="F1415" s="67"/>
      <c r="G1415" s="67"/>
      <c r="H1415" s="67"/>
      <c r="I1415" s="67"/>
      <c r="J1415" s="67"/>
      <c r="K1415" s="67"/>
      <c r="L1415" s="67"/>
      <c r="M1415" s="21"/>
      <c r="N1415" s="21"/>
      <c r="O1415" s="21"/>
      <c r="P1415" s="21"/>
      <c r="Q1415" s="21"/>
      <c r="R1415" s="21"/>
      <c r="S1415" s="21"/>
      <c r="T1415" s="21"/>
      <c r="U1415" s="132"/>
    </row>
    <row r="1416" spans="1:21">
      <c r="A1416" s="258" t="s">
        <v>47</v>
      </c>
      <c r="B1416" s="192"/>
      <c r="C1416" s="208"/>
      <c r="D1416" s="209"/>
      <c r="E1416" s="210"/>
      <c r="F1416" s="103"/>
      <c r="G1416" s="103"/>
      <c r="H1416" s="103"/>
      <c r="I1416" s="103"/>
      <c r="J1416" s="103"/>
      <c r="K1416" s="103"/>
      <c r="L1416" s="103"/>
      <c r="M1416" s="21"/>
      <c r="N1416" s="21"/>
      <c r="O1416" s="21"/>
      <c r="P1416" s="21"/>
      <c r="Q1416" s="21"/>
      <c r="R1416" s="21"/>
      <c r="S1416" s="21"/>
      <c r="T1416" s="21"/>
      <c r="U1416" s="132"/>
    </row>
    <row r="1417" spans="1:21" ht="12.75" customHeight="1">
      <c r="A1417" s="133"/>
      <c r="B1417" s="103"/>
      <c r="C1417" s="103"/>
      <c r="D1417" s="103"/>
      <c r="E1417" s="103"/>
      <c r="F1417" s="103"/>
      <c r="G1417" s="103"/>
      <c r="H1417" s="103"/>
      <c r="I1417" s="103"/>
      <c r="J1417" s="103"/>
      <c r="K1417" s="103"/>
      <c r="L1417" s="103"/>
      <c r="M1417" s="21"/>
      <c r="N1417" s="21"/>
      <c r="O1417" s="21"/>
      <c r="P1417" s="21"/>
      <c r="Q1417" s="21"/>
      <c r="R1417" s="21"/>
      <c r="S1417" s="21"/>
      <c r="T1417" s="21"/>
      <c r="U1417" s="132"/>
    </row>
    <row r="1418" spans="1:21" ht="23.25" customHeight="1">
      <c r="A1418" s="134" t="s">
        <v>186</v>
      </c>
      <c r="B1418" s="104"/>
      <c r="C1418" s="104"/>
      <c r="D1418" s="104"/>
      <c r="E1418" s="104"/>
      <c r="F1418" s="104"/>
      <c r="G1418" s="104"/>
      <c r="H1418" s="104"/>
      <c r="I1418" s="104"/>
      <c r="J1418" s="104"/>
      <c r="K1418" s="104"/>
      <c r="L1418" s="21"/>
      <c r="M1418" s="21"/>
      <c r="N1418" s="21"/>
      <c r="O1418" s="21"/>
      <c r="P1418" s="21"/>
      <c r="Q1418" s="21"/>
      <c r="R1418" s="21"/>
      <c r="S1418" s="21"/>
      <c r="T1418" s="21"/>
      <c r="U1418" s="132"/>
    </row>
    <row r="1419" spans="1:21">
      <c r="A1419" s="258"/>
      <c r="B1419" s="192"/>
      <c r="C1419" s="190" t="s">
        <v>63</v>
      </c>
      <c r="D1419" s="191"/>
      <c r="E1419" s="192"/>
      <c r="F1419" s="216" t="s">
        <v>138</v>
      </c>
      <c r="G1419" s="216"/>
      <c r="H1419" s="216"/>
      <c r="I1419" s="216"/>
      <c r="J1419" s="216"/>
      <c r="K1419" s="216"/>
      <c r="L1419" s="103"/>
      <c r="M1419" s="21"/>
      <c r="N1419" s="21"/>
      <c r="O1419" s="21"/>
      <c r="P1419" s="21"/>
      <c r="Q1419" s="21"/>
      <c r="R1419" s="21"/>
      <c r="S1419" s="21"/>
      <c r="T1419" s="21"/>
      <c r="U1419" s="132"/>
    </row>
    <row r="1420" spans="1:21">
      <c r="A1420" s="262" t="s">
        <v>637</v>
      </c>
      <c r="B1420" s="263"/>
      <c r="C1420" s="243"/>
      <c r="D1420" s="244"/>
      <c r="E1420" s="253"/>
      <c r="F1420" s="243"/>
      <c r="G1420" s="253"/>
      <c r="H1420" s="243"/>
      <c r="I1420" s="253"/>
      <c r="J1420" s="243"/>
      <c r="K1420" s="253"/>
      <c r="L1420" s="67"/>
      <c r="M1420" s="21"/>
      <c r="N1420" s="21"/>
      <c r="O1420" s="21"/>
      <c r="P1420" s="21"/>
      <c r="Q1420" s="21"/>
      <c r="R1420" s="21"/>
      <c r="S1420" s="21"/>
      <c r="T1420" s="21"/>
      <c r="U1420" s="132"/>
    </row>
    <row r="1421" spans="1:21">
      <c r="A1421" s="264" t="s">
        <v>638</v>
      </c>
      <c r="B1421" s="204"/>
      <c r="C1421" s="243"/>
      <c r="D1421" s="244"/>
      <c r="E1421" s="253"/>
      <c r="F1421" s="243"/>
      <c r="G1421" s="253"/>
      <c r="H1421" s="243"/>
      <c r="I1421" s="253"/>
      <c r="J1421" s="243"/>
      <c r="K1421" s="253"/>
      <c r="L1421" s="103"/>
      <c r="M1421" s="21"/>
      <c r="N1421" s="21"/>
      <c r="O1421" s="21"/>
      <c r="P1421" s="21"/>
      <c r="Q1421" s="21"/>
      <c r="R1421" s="21"/>
      <c r="S1421" s="21"/>
      <c r="T1421" s="21"/>
      <c r="U1421" s="132"/>
    </row>
    <row r="1422" spans="1:21">
      <c r="A1422" s="277" t="s">
        <v>48</v>
      </c>
      <c r="B1422" s="278"/>
      <c r="C1422" s="181"/>
      <c r="D1422" s="181"/>
      <c r="E1422" s="105" t="s">
        <v>133</v>
      </c>
      <c r="F1422" s="67"/>
      <c r="G1422" s="67"/>
      <c r="H1422" s="67"/>
      <c r="I1422" s="67"/>
      <c r="J1422" s="67"/>
      <c r="K1422" s="103"/>
      <c r="L1422" s="103"/>
      <c r="M1422" s="21"/>
      <c r="N1422" s="21"/>
      <c r="O1422" s="21"/>
      <c r="P1422" s="21"/>
      <c r="Q1422" s="21"/>
      <c r="R1422" s="21"/>
      <c r="S1422" s="21"/>
      <c r="T1422" s="21"/>
      <c r="U1422" s="132"/>
    </row>
    <row r="1423" spans="1:21">
      <c r="A1423" s="133"/>
      <c r="B1423" s="103"/>
      <c r="C1423" s="103"/>
      <c r="D1423" s="103"/>
      <c r="E1423" s="103"/>
      <c r="F1423" s="67"/>
      <c r="G1423" s="67"/>
      <c r="H1423" s="67"/>
      <c r="I1423" s="67"/>
      <c r="J1423" s="67"/>
      <c r="K1423" s="103"/>
      <c r="L1423" s="103"/>
      <c r="M1423" s="21"/>
      <c r="N1423" s="21"/>
      <c r="O1423" s="21"/>
      <c r="P1423" s="21"/>
      <c r="Q1423" s="21"/>
      <c r="R1423" s="21"/>
      <c r="S1423" s="21"/>
      <c r="T1423" s="21"/>
      <c r="U1423" s="132"/>
    </row>
    <row r="1424" spans="1:21" ht="23.25" customHeight="1">
      <c r="A1424" s="134" t="s">
        <v>187</v>
      </c>
      <c r="B1424" s="104"/>
      <c r="C1424" s="104"/>
      <c r="D1424" s="104"/>
      <c r="E1424" s="104"/>
      <c r="F1424" s="104"/>
      <c r="G1424" s="104"/>
      <c r="H1424" s="104"/>
      <c r="I1424" s="104"/>
      <c r="J1424" s="104"/>
      <c r="K1424" s="104"/>
      <c r="L1424" s="21"/>
      <c r="M1424" s="21"/>
      <c r="N1424" s="21"/>
      <c r="O1424" s="21"/>
      <c r="P1424" s="21"/>
      <c r="Q1424" s="21"/>
      <c r="R1424" s="21"/>
      <c r="S1424" s="21"/>
      <c r="T1424" s="21"/>
      <c r="U1424" s="132"/>
    </row>
    <row r="1425" spans="1:21" ht="34.5" customHeight="1">
      <c r="A1425" s="254" t="s">
        <v>743</v>
      </c>
      <c r="B1425" s="255"/>
      <c r="C1425" s="255"/>
      <c r="D1425" s="255"/>
      <c r="E1425" s="255"/>
      <c r="F1425" s="255"/>
      <c r="G1425" s="255"/>
      <c r="H1425" s="255"/>
      <c r="I1425" s="255"/>
      <c r="J1425" s="255"/>
      <c r="K1425" s="255"/>
      <c r="L1425" s="255"/>
      <c r="M1425" s="255"/>
      <c r="N1425" s="255"/>
      <c r="O1425" s="255"/>
      <c r="P1425" s="255"/>
      <c r="Q1425" s="255"/>
      <c r="R1425" s="255"/>
      <c r="S1425" s="255"/>
      <c r="T1425" s="255"/>
      <c r="U1425" s="132"/>
    </row>
    <row r="1426" spans="1:21" ht="102.45" customHeight="1">
      <c r="A1426" s="254"/>
      <c r="B1426" s="255"/>
      <c r="C1426" s="255"/>
      <c r="D1426" s="255"/>
      <c r="E1426" s="255"/>
      <c r="F1426" s="255"/>
      <c r="G1426" s="255"/>
      <c r="H1426" s="255"/>
      <c r="I1426" s="255"/>
      <c r="J1426" s="255"/>
      <c r="K1426" s="255"/>
      <c r="L1426" s="255"/>
      <c r="M1426" s="255"/>
      <c r="N1426" s="255"/>
      <c r="O1426" s="255"/>
      <c r="P1426" s="255"/>
      <c r="Q1426" s="255"/>
      <c r="R1426" s="255"/>
      <c r="S1426" s="255"/>
      <c r="T1426" s="255"/>
      <c r="U1426" s="132"/>
    </row>
    <row r="1427" spans="1:21">
      <c r="A1427" s="258" t="s">
        <v>179</v>
      </c>
      <c r="B1427" s="191"/>
      <c r="C1427" s="191"/>
      <c r="D1427" s="256"/>
      <c r="E1427" s="257"/>
      <c r="F1427" s="259" t="s">
        <v>180</v>
      </c>
      <c r="G1427" s="260"/>
      <c r="H1427" s="260"/>
      <c r="I1427" s="256"/>
      <c r="J1427" s="257"/>
      <c r="K1427" s="21"/>
      <c r="L1427" s="21"/>
      <c r="M1427" s="261" t="s">
        <v>395</v>
      </c>
      <c r="N1427" s="261"/>
      <c r="O1427" s="261"/>
      <c r="P1427" s="261"/>
      <c r="Q1427" s="261"/>
      <c r="R1427" s="261"/>
      <c r="S1427" s="261"/>
      <c r="T1427" s="261"/>
      <c r="U1427" s="132"/>
    </row>
    <row r="1428" spans="1:21" ht="18.600000000000001" thickBot="1">
      <c r="A1428" s="267" t="s">
        <v>393</v>
      </c>
      <c r="B1428" s="216"/>
      <c r="C1428" s="221" t="s">
        <v>135</v>
      </c>
      <c r="D1428" s="222"/>
      <c r="E1428" s="223"/>
      <c r="F1428" s="274" t="s">
        <v>394</v>
      </c>
      <c r="G1428" s="216"/>
      <c r="H1428" s="216"/>
      <c r="I1428" s="216"/>
      <c r="J1428" s="216"/>
      <c r="K1428" s="216"/>
      <c r="L1428" s="21"/>
      <c r="M1428" s="106" t="s">
        <v>24</v>
      </c>
      <c r="N1428" s="190" t="s">
        <v>359</v>
      </c>
      <c r="O1428" s="191"/>
      <c r="P1428" s="191"/>
      <c r="Q1428" s="106" t="s">
        <v>24</v>
      </c>
      <c r="R1428" s="190" t="s">
        <v>359</v>
      </c>
      <c r="S1428" s="191"/>
      <c r="T1428" s="192"/>
      <c r="U1428" s="132"/>
    </row>
    <row r="1429" spans="1:21" ht="18.75" customHeight="1" thickTop="1">
      <c r="A1429" s="267"/>
      <c r="B1429" s="216"/>
      <c r="C1429" s="26" t="s">
        <v>134</v>
      </c>
      <c r="D1429" s="26" t="s">
        <v>50</v>
      </c>
      <c r="E1429" s="39" t="s">
        <v>51</v>
      </c>
      <c r="F1429" s="107" t="s">
        <v>52</v>
      </c>
      <c r="G1429" s="70" t="s">
        <v>53</v>
      </c>
      <c r="H1429" s="46" t="s">
        <v>54</v>
      </c>
      <c r="I1429" s="46" t="s">
        <v>55</v>
      </c>
      <c r="J1429" s="46" t="s">
        <v>56</v>
      </c>
      <c r="K1429" s="46" t="s">
        <v>57</v>
      </c>
      <c r="L1429" s="21"/>
      <c r="M1429" s="102">
        <v>1</v>
      </c>
      <c r="N1429" s="245" t="s">
        <v>386</v>
      </c>
      <c r="O1429" s="246"/>
      <c r="P1429" s="246"/>
      <c r="Q1429" s="102">
        <v>17</v>
      </c>
      <c r="R1429" s="248" t="s">
        <v>241</v>
      </c>
      <c r="S1429" s="249"/>
      <c r="T1429" s="250"/>
      <c r="U1429" s="132"/>
    </row>
    <row r="1430" spans="1:21" ht="24.75" customHeight="1">
      <c r="A1430" s="265" t="s">
        <v>124</v>
      </c>
      <c r="B1430" s="266"/>
      <c r="C1430" s="158"/>
      <c r="D1430" s="158"/>
      <c r="E1430" s="108">
        <f t="shared" ref="E1430:E1442" si="39">D1430-C1430</f>
        <v>0</v>
      </c>
      <c r="F1430" s="160"/>
      <c r="G1430" s="161"/>
      <c r="H1430" s="159"/>
      <c r="I1430" s="159"/>
      <c r="J1430" s="159"/>
      <c r="K1430" s="159"/>
      <c r="L1430" s="21"/>
      <c r="M1430" s="102">
        <v>2</v>
      </c>
      <c r="N1430" s="245" t="s">
        <v>360</v>
      </c>
      <c r="O1430" s="246"/>
      <c r="P1430" s="246"/>
      <c r="Q1430" s="109">
        <v>18</v>
      </c>
      <c r="R1430" s="248" t="s">
        <v>385</v>
      </c>
      <c r="S1430" s="249"/>
      <c r="T1430" s="250"/>
      <c r="U1430" s="132"/>
    </row>
    <row r="1431" spans="1:21" ht="24.75" customHeight="1">
      <c r="A1431" s="265" t="s">
        <v>125</v>
      </c>
      <c r="B1431" s="266"/>
      <c r="C1431" s="158"/>
      <c r="D1431" s="158"/>
      <c r="E1431" s="108">
        <f t="shared" si="39"/>
        <v>0</v>
      </c>
      <c r="F1431" s="160"/>
      <c r="G1431" s="161"/>
      <c r="H1431" s="159"/>
      <c r="I1431" s="159"/>
      <c r="J1431" s="159"/>
      <c r="K1431" s="159"/>
      <c r="L1431" s="21"/>
      <c r="M1431" s="102">
        <v>3</v>
      </c>
      <c r="N1431" s="245" t="s">
        <v>387</v>
      </c>
      <c r="O1431" s="246"/>
      <c r="P1431" s="246"/>
      <c r="Q1431" s="102">
        <v>19</v>
      </c>
      <c r="R1431" s="248" t="s">
        <v>384</v>
      </c>
      <c r="S1431" s="249"/>
      <c r="T1431" s="250"/>
      <c r="U1431" s="132"/>
    </row>
    <row r="1432" spans="1:21" ht="27" customHeight="1">
      <c r="A1432" s="265" t="s">
        <v>126</v>
      </c>
      <c r="B1432" s="266"/>
      <c r="C1432" s="158"/>
      <c r="D1432" s="158"/>
      <c r="E1432" s="108">
        <f t="shared" si="39"/>
        <v>0</v>
      </c>
      <c r="F1432" s="160"/>
      <c r="G1432" s="161"/>
      <c r="H1432" s="159"/>
      <c r="I1432" s="159"/>
      <c r="J1432" s="159"/>
      <c r="K1432" s="159"/>
      <c r="L1432" s="21"/>
      <c r="M1432" s="102">
        <v>4</v>
      </c>
      <c r="N1432" s="245" t="s">
        <v>362</v>
      </c>
      <c r="O1432" s="246"/>
      <c r="P1432" s="246"/>
      <c r="Q1432" s="102">
        <v>20</v>
      </c>
      <c r="R1432" s="248" t="s">
        <v>383</v>
      </c>
      <c r="S1432" s="249"/>
      <c r="T1432" s="250"/>
      <c r="U1432" s="132"/>
    </row>
    <row r="1433" spans="1:21" ht="24.75" customHeight="1">
      <c r="A1433" s="265" t="s">
        <v>127</v>
      </c>
      <c r="B1433" s="266"/>
      <c r="C1433" s="158"/>
      <c r="D1433" s="158"/>
      <c r="E1433" s="108">
        <f t="shared" si="39"/>
        <v>0</v>
      </c>
      <c r="F1433" s="160"/>
      <c r="G1433" s="161"/>
      <c r="H1433" s="159"/>
      <c r="I1433" s="159"/>
      <c r="J1433" s="159"/>
      <c r="K1433" s="159"/>
      <c r="L1433" s="21"/>
      <c r="M1433" s="102">
        <v>5</v>
      </c>
      <c r="N1433" s="245" t="s">
        <v>363</v>
      </c>
      <c r="O1433" s="246"/>
      <c r="P1433" s="246"/>
      <c r="Q1433" s="109">
        <v>21</v>
      </c>
      <c r="R1433" s="248" t="s">
        <v>380</v>
      </c>
      <c r="S1433" s="249"/>
      <c r="T1433" s="250"/>
      <c r="U1433" s="132"/>
    </row>
    <row r="1434" spans="1:21" ht="24.75" customHeight="1">
      <c r="A1434" s="270" t="s">
        <v>658</v>
      </c>
      <c r="B1434" s="271"/>
      <c r="C1434" s="158"/>
      <c r="D1434" s="158"/>
      <c r="E1434" s="108">
        <f t="shared" si="39"/>
        <v>0</v>
      </c>
      <c r="F1434" s="160"/>
      <c r="G1434" s="161"/>
      <c r="H1434" s="159"/>
      <c r="I1434" s="159"/>
      <c r="J1434" s="159"/>
      <c r="K1434" s="159"/>
      <c r="L1434" s="21"/>
      <c r="M1434" s="102">
        <v>6</v>
      </c>
      <c r="N1434" s="245" t="s">
        <v>364</v>
      </c>
      <c r="O1434" s="246"/>
      <c r="P1434" s="246"/>
      <c r="Q1434" s="102">
        <v>22</v>
      </c>
      <c r="R1434" s="248" t="s">
        <v>379</v>
      </c>
      <c r="S1434" s="249"/>
      <c r="T1434" s="250"/>
      <c r="U1434" s="132"/>
    </row>
    <row r="1435" spans="1:21" ht="24.75" customHeight="1">
      <c r="A1435" s="270" t="s">
        <v>659</v>
      </c>
      <c r="B1435" s="271"/>
      <c r="C1435" s="158"/>
      <c r="D1435" s="158"/>
      <c r="E1435" s="108">
        <f t="shared" si="39"/>
        <v>0</v>
      </c>
      <c r="F1435" s="160"/>
      <c r="G1435" s="161"/>
      <c r="H1435" s="159"/>
      <c r="I1435" s="159"/>
      <c r="J1435" s="159"/>
      <c r="K1435" s="159"/>
      <c r="L1435" s="21"/>
      <c r="M1435" s="102">
        <v>7</v>
      </c>
      <c r="N1435" s="245" t="s">
        <v>365</v>
      </c>
      <c r="O1435" s="246"/>
      <c r="P1435" s="246"/>
      <c r="Q1435" s="102">
        <v>23</v>
      </c>
      <c r="R1435" s="248" t="s">
        <v>378</v>
      </c>
      <c r="S1435" s="249"/>
      <c r="T1435" s="250"/>
      <c r="U1435" s="132"/>
    </row>
    <row r="1436" spans="1:21" ht="29.4" customHeight="1">
      <c r="A1436" s="272" t="s">
        <v>128</v>
      </c>
      <c r="B1436" s="273"/>
      <c r="C1436" s="158"/>
      <c r="D1436" s="158"/>
      <c r="E1436" s="108">
        <f t="shared" si="39"/>
        <v>0</v>
      </c>
      <c r="F1436" s="160"/>
      <c r="G1436" s="161"/>
      <c r="H1436" s="159"/>
      <c r="I1436" s="159"/>
      <c r="J1436" s="159"/>
      <c r="K1436" s="159"/>
      <c r="L1436" s="21"/>
      <c r="M1436" s="102">
        <v>8</v>
      </c>
      <c r="N1436" s="245" t="s">
        <v>366</v>
      </c>
      <c r="O1436" s="246"/>
      <c r="P1436" s="246"/>
      <c r="Q1436" s="109">
        <v>24</v>
      </c>
      <c r="R1436" s="248" t="s">
        <v>377</v>
      </c>
      <c r="S1436" s="249"/>
      <c r="T1436" s="250"/>
      <c r="U1436" s="132"/>
    </row>
    <row r="1437" spans="1:21" ht="32.4" customHeight="1">
      <c r="A1437" s="268" t="s">
        <v>734</v>
      </c>
      <c r="B1437" s="269"/>
      <c r="C1437" s="158"/>
      <c r="D1437" s="158"/>
      <c r="E1437" s="108">
        <f t="shared" si="39"/>
        <v>0</v>
      </c>
      <c r="F1437" s="160"/>
      <c r="G1437" s="161"/>
      <c r="H1437" s="159"/>
      <c r="I1437" s="159"/>
      <c r="J1437" s="159"/>
      <c r="K1437" s="159"/>
      <c r="L1437" s="21"/>
      <c r="M1437" s="102">
        <v>9</v>
      </c>
      <c r="N1437" s="245" t="s">
        <v>367</v>
      </c>
      <c r="O1437" s="246"/>
      <c r="P1437" s="246"/>
      <c r="Q1437" s="102">
        <v>25</v>
      </c>
      <c r="R1437" s="248" t="s">
        <v>376</v>
      </c>
      <c r="S1437" s="249"/>
      <c r="T1437" s="250"/>
      <c r="U1437" s="132"/>
    </row>
    <row r="1438" spans="1:21" ht="24.75" customHeight="1">
      <c r="A1438" s="265" t="s">
        <v>129</v>
      </c>
      <c r="B1438" s="266"/>
      <c r="C1438" s="158"/>
      <c r="D1438" s="158"/>
      <c r="E1438" s="108">
        <f t="shared" si="39"/>
        <v>0</v>
      </c>
      <c r="F1438" s="160"/>
      <c r="G1438" s="161"/>
      <c r="H1438" s="159"/>
      <c r="I1438" s="159"/>
      <c r="J1438" s="159"/>
      <c r="K1438" s="159"/>
      <c r="L1438" s="21"/>
      <c r="M1438" s="102">
        <v>10</v>
      </c>
      <c r="N1438" s="245" t="s">
        <v>368</v>
      </c>
      <c r="O1438" s="246"/>
      <c r="P1438" s="246"/>
      <c r="Q1438" s="102">
        <v>26</v>
      </c>
      <c r="R1438" s="248" t="s">
        <v>375</v>
      </c>
      <c r="S1438" s="249"/>
      <c r="T1438" s="250"/>
      <c r="U1438" s="132"/>
    </row>
    <row r="1439" spans="1:21" ht="24.75" customHeight="1">
      <c r="A1439" s="270" t="s">
        <v>660</v>
      </c>
      <c r="B1439" s="271"/>
      <c r="C1439" s="158"/>
      <c r="D1439" s="158"/>
      <c r="E1439" s="108">
        <f t="shared" si="39"/>
        <v>0</v>
      </c>
      <c r="F1439" s="160"/>
      <c r="G1439" s="161"/>
      <c r="H1439" s="159"/>
      <c r="I1439" s="159"/>
      <c r="J1439" s="159"/>
      <c r="K1439" s="159"/>
      <c r="L1439" s="21"/>
      <c r="M1439" s="102">
        <v>11</v>
      </c>
      <c r="N1439" s="245" t="s">
        <v>245</v>
      </c>
      <c r="O1439" s="246"/>
      <c r="P1439" s="246"/>
      <c r="Q1439" s="109">
        <v>27</v>
      </c>
      <c r="R1439" s="248" t="s">
        <v>374</v>
      </c>
      <c r="S1439" s="249"/>
      <c r="T1439" s="250"/>
      <c r="U1439" s="132"/>
    </row>
    <row r="1440" spans="1:21" ht="24.75" customHeight="1">
      <c r="A1440" s="265" t="s">
        <v>130</v>
      </c>
      <c r="B1440" s="266"/>
      <c r="C1440" s="158"/>
      <c r="D1440" s="158"/>
      <c r="E1440" s="108">
        <f t="shared" si="39"/>
        <v>0</v>
      </c>
      <c r="F1440" s="160"/>
      <c r="G1440" s="161"/>
      <c r="H1440" s="159"/>
      <c r="I1440" s="159"/>
      <c r="J1440" s="159"/>
      <c r="K1440" s="159"/>
      <c r="L1440" s="21"/>
      <c r="M1440" s="102">
        <v>12</v>
      </c>
      <c r="N1440" s="245" t="s">
        <v>369</v>
      </c>
      <c r="O1440" s="246"/>
      <c r="P1440" s="246"/>
      <c r="Q1440" s="102">
        <v>28</v>
      </c>
      <c r="R1440" s="248" t="s">
        <v>373</v>
      </c>
      <c r="S1440" s="249"/>
      <c r="T1440" s="250"/>
      <c r="U1440" s="132"/>
    </row>
    <row r="1441" spans="1:21" ht="24.75" customHeight="1">
      <c r="A1441" s="265" t="s">
        <v>131</v>
      </c>
      <c r="B1441" s="266"/>
      <c r="C1441" s="158"/>
      <c r="D1441" s="158"/>
      <c r="E1441" s="108">
        <f t="shared" si="39"/>
        <v>0</v>
      </c>
      <c r="F1441" s="160"/>
      <c r="G1441" s="161"/>
      <c r="H1441" s="159"/>
      <c r="I1441" s="159"/>
      <c r="J1441" s="159"/>
      <c r="K1441" s="159"/>
      <c r="L1441" s="21"/>
      <c r="M1441" s="102">
        <v>13</v>
      </c>
      <c r="N1441" s="245" t="s">
        <v>388</v>
      </c>
      <c r="O1441" s="246"/>
      <c r="P1441" s="246"/>
      <c r="Q1441" s="102">
        <v>29</v>
      </c>
      <c r="R1441" s="248" t="s">
        <v>372</v>
      </c>
      <c r="S1441" s="249"/>
      <c r="T1441" s="250"/>
      <c r="U1441" s="132"/>
    </row>
    <row r="1442" spans="1:21" ht="24.75" customHeight="1">
      <c r="A1442" s="265" t="s">
        <v>132</v>
      </c>
      <c r="B1442" s="266"/>
      <c r="C1442" s="158"/>
      <c r="D1442" s="158"/>
      <c r="E1442" s="108">
        <f t="shared" si="39"/>
        <v>0</v>
      </c>
      <c r="F1442" s="160"/>
      <c r="G1442" s="161"/>
      <c r="H1442" s="159"/>
      <c r="I1442" s="159"/>
      <c r="J1442" s="159"/>
      <c r="K1442" s="159"/>
      <c r="L1442" s="21"/>
      <c r="M1442" s="102">
        <v>14</v>
      </c>
      <c r="N1442" s="245" t="s">
        <v>389</v>
      </c>
      <c r="O1442" s="246"/>
      <c r="P1442" s="246"/>
      <c r="Q1442" s="109">
        <v>30</v>
      </c>
      <c r="R1442" s="248" t="s">
        <v>371</v>
      </c>
      <c r="S1442" s="249"/>
      <c r="T1442" s="250"/>
      <c r="U1442" s="132"/>
    </row>
    <row r="1443" spans="1:21" ht="24.75" customHeight="1">
      <c r="A1443" s="251" t="s">
        <v>731</v>
      </c>
      <c r="B1443" s="252"/>
      <c r="C1443" s="154" t="str">
        <f>IF(COUNTBLANK(C1430:C1442),"空欄あり",COUNT(C1430:C1442)-COUNTIF(C1430:C1442,0))</f>
        <v>空欄あり</v>
      </c>
      <c r="D1443" s="154" t="str">
        <f>IF(COUNTBLANK(D1430:D1442),"空欄あり",COUNT(D1430:D1442)-COUNTIF(D1430:D1442,0))</f>
        <v>空欄あり</v>
      </c>
      <c r="E1443" s="157"/>
      <c r="F1443" s="21"/>
      <c r="G1443" s="21"/>
      <c r="H1443" s="21"/>
      <c r="I1443" s="21"/>
      <c r="J1443" s="21"/>
      <c r="K1443" s="21"/>
      <c r="L1443" s="21"/>
      <c r="M1443" s="102">
        <v>15</v>
      </c>
      <c r="N1443" s="245" t="s">
        <v>390</v>
      </c>
      <c r="O1443" s="246"/>
      <c r="P1443" s="247"/>
      <c r="Q1443" s="102">
        <v>31</v>
      </c>
      <c r="R1443" s="248" t="s">
        <v>370</v>
      </c>
      <c r="S1443" s="249"/>
      <c r="T1443" s="250"/>
      <c r="U1443" s="132"/>
    </row>
    <row r="1444" spans="1:21" ht="24.75" customHeight="1">
      <c r="A1444" s="251" t="s">
        <v>732</v>
      </c>
      <c r="B1444" s="252"/>
      <c r="C1444" s="154" t="str">
        <f>IF(C1443="空欄あり","-",IF(D1427="","-",IF(I1427="","-",IF(G1444=0,"-",IF(C1443=10,SUM(C1430:C1442)*1.3,IF(C1443=11,SUM(C1430:C1442)*1.182,IF(C1443=12,SUM(C1430:C1442)*1.084,IF(C1443=13,SUM(C1430:C1442)*1,"-"))))))))</f>
        <v>-</v>
      </c>
      <c r="D1444" s="154" t="str">
        <f>IF(D1443="空欄あり","-",IF(D1427="","-",IF(I1427="","-",IF(G1444=0,"-",IF(D1443=10,SUM(D1430:D1442)*1.3,IF(D1443=11,SUM(D1430:D1442)*1.182,IF(D1443=12,SUM(D1430:D1442)*1.084,IF(D1443=13,SUM(D1430:D1442)*1,"-"))))))))</f>
        <v>-</v>
      </c>
      <c r="E1444" s="156" t="str">
        <f>IF(C1444="-","-",IF(D1444="-","-",D1444-C1444))</f>
        <v>-</v>
      </c>
      <c r="F1444" s="21"/>
      <c r="G1444" s="155">
        <f>IF(A1437=選択肢!$A$13,1,IF(A1437=選択肢!$A$14,1,0))</f>
        <v>0</v>
      </c>
      <c r="H1444" s="21"/>
      <c r="I1444" s="21"/>
      <c r="J1444" s="21"/>
      <c r="K1444" s="21"/>
      <c r="L1444" s="21"/>
      <c r="M1444" s="102">
        <v>16</v>
      </c>
      <c r="N1444" s="245" t="s">
        <v>391</v>
      </c>
      <c r="O1444" s="246"/>
      <c r="P1444" s="247"/>
      <c r="Q1444" s="21"/>
      <c r="R1444" s="21"/>
      <c r="S1444" s="21"/>
      <c r="T1444" s="21"/>
      <c r="U1444" s="132"/>
    </row>
    <row r="1445" spans="1:21" ht="18.600000000000001" thickBot="1">
      <c r="A1445" s="143"/>
      <c r="B1445" s="142"/>
      <c r="C1445" s="142"/>
      <c r="D1445" s="142"/>
      <c r="E1445" s="142"/>
      <c r="F1445" s="135"/>
      <c r="G1445" s="135"/>
      <c r="H1445" s="135"/>
      <c r="I1445" s="135"/>
      <c r="J1445" s="135"/>
      <c r="K1445" s="135"/>
      <c r="L1445" s="135"/>
      <c r="M1445" s="135"/>
      <c r="N1445" s="135"/>
      <c r="O1445" s="135"/>
      <c r="P1445" s="135"/>
      <c r="Q1445" s="135"/>
      <c r="R1445" s="135"/>
      <c r="S1445" s="135"/>
      <c r="T1445" s="135"/>
      <c r="U1445" s="136"/>
    </row>
    <row r="1446" spans="1:21" ht="18.600000000000001" thickBot="1"/>
    <row r="1447" spans="1:21">
      <c r="A1447" s="137">
        <v>38</v>
      </c>
      <c r="B1447" s="129"/>
      <c r="C1447" s="129"/>
      <c r="D1447" s="129"/>
      <c r="E1447" s="129"/>
      <c r="F1447" s="129"/>
      <c r="G1447" s="129"/>
      <c r="H1447" s="129"/>
      <c r="I1447" s="129"/>
      <c r="J1447" s="129"/>
      <c r="K1447" s="129"/>
      <c r="L1447" s="129"/>
      <c r="M1447" s="129"/>
      <c r="N1447" s="129"/>
      <c r="O1447" s="129"/>
      <c r="P1447" s="129"/>
      <c r="Q1447" s="129"/>
      <c r="R1447" s="129"/>
      <c r="S1447" s="129"/>
      <c r="T1447" s="129"/>
      <c r="U1447" s="130"/>
    </row>
    <row r="1448" spans="1:21" ht="23.25" customHeight="1">
      <c r="A1448" s="131"/>
      <c r="B1448" s="21"/>
      <c r="C1448" s="21"/>
      <c r="D1448" s="21"/>
      <c r="E1448" s="21"/>
      <c r="F1448" s="276" t="s">
        <v>139</v>
      </c>
      <c r="G1448" s="276"/>
      <c r="H1448" s="181"/>
      <c r="I1448" s="181"/>
      <c r="J1448" s="181"/>
      <c r="K1448" s="181"/>
      <c r="L1448" s="21"/>
      <c r="M1448" s="21"/>
      <c r="N1448" s="21"/>
      <c r="O1448" s="21"/>
      <c r="P1448" s="21"/>
      <c r="Q1448" s="21"/>
      <c r="R1448" s="21"/>
      <c r="S1448" s="21"/>
      <c r="T1448" s="21"/>
      <c r="U1448" s="132"/>
    </row>
    <row r="1449" spans="1:21">
      <c r="A1449" s="131" t="s">
        <v>636</v>
      </c>
      <c r="B1449" s="21"/>
      <c r="C1449" s="21"/>
      <c r="D1449" s="21"/>
      <c r="E1449" s="21"/>
      <c r="F1449" s="21"/>
      <c r="G1449" s="21"/>
      <c r="H1449" s="21"/>
      <c r="I1449" s="21"/>
      <c r="J1449" s="21"/>
      <c r="K1449" s="21"/>
      <c r="L1449" s="21"/>
      <c r="M1449" s="21"/>
      <c r="N1449" s="21"/>
      <c r="O1449" s="21"/>
      <c r="P1449" s="21"/>
      <c r="Q1449" s="21"/>
      <c r="R1449" s="21"/>
      <c r="S1449" s="21"/>
      <c r="T1449" s="21"/>
      <c r="U1449" s="132"/>
    </row>
    <row r="1450" spans="1:21">
      <c r="A1450" s="258" t="s">
        <v>123</v>
      </c>
      <c r="B1450" s="192"/>
      <c r="C1450" s="208"/>
      <c r="D1450" s="209"/>
      <c r="E1450" s="210"/>
      <c r="F1450" s="103"/>
      <c r="G1450" s="103"/>
      <c r="H1450" s="103"/>
      <c r="I1450" s="103"/>
      <c r="J1450" s="21"/>
      <c r="K1450" s="21"/>
      <c r="L1450" s="21"/>
      <c r="M1450" s="21"/>
      <c r="N1450" s="21"/>
      <c r="O1450" s="21"/>
      <c r="P1450" s="21"/>
      <c r="Q1450" s="21"/>
      <c r="R1450" s="21"/>
      <c r="S1450" s="21"/>
      <c r="T1450" s="21"/>
      <c r="U1450" s="132"/>
    </row>
    <row r="1451" spans="1:21">
      <c r="A1451" s="258" t="s">
        <v>43</v>
      </c>
      <c r="B1451" s="192"/>
      <c r="C1451" s="208"/>
      <c r="D1451" s="209"/>
      <c r="E1451" s="210"/>
      <c r="F1451" s="103"/>
      <c r="G1451" s="103"/>
      <c r="H1451" s="103"/>
      <c r="I1451" s="103"/>
      <c r="J1451" s="21"/>
      <c r="K1451" s="21"/>
      <c r="L1451" s="21"/>
      <c r="M1451" s="21"/>
      <c r="N1451" s="21"/>
      <c r="O1451" s="21"/>
      <c r="P1451" s="21"/>
      <c r="Q1451" s="21"/>
      <c r="R1451" s="21"/>
      <c r="S1451" s="21"/>
      <c r="T1451" s="21"/>
      <c r="U1451" s="132"/>
    </row>
    <row r="1452" spans="1:21">
      <c r="A1452" s="258" t="s">
        <v>44</v>
      </c>
      <c r="B1452" s="192"/>
      <c r="C1452" s="208"/>
      <c r="D1452" s="209"/>
      <c r="E1452" s="210"/>
      <c r="F1452" s="67"/>
      <c r="G1452" s="67"/>
      <c r="H1452" s="67"/>
      <c r="I1452" s="67"/>
      <c r="J1452" s="67"/>
      <c r="K1452" s="67"/>
      <c r="L1452" s="67"/>
      <c r="M1452" s="21"/>
      <c r="N1452" s="21"/>
      <c r="O1452" s="21"/>
      <c r="P1452" s="21"/>
      <c r="Q1452" s="21"/>
      <c r="R1452" s="21"/>
      <c r="S1452" s="21"/>
      <c r="T1452" s="21"/>
      <c r="U1452" s="132"/>
    </row>
    <row r="1453" spans="1:21">
      <c r="A1453" s="258" t="s">
        <v>45</v>
      </c>
      <c r="B1453" s="192"/>
      <c r="C1453" s="243"/>
      <c r="D1453" s="244"/>
      <c r="E1453" s="244"/>
      <c r="F1453" s="243"/>
      <c r="G1453" s="244"/>
      <c r="H1453" s="244"/>
      <c r="I1453" s="211"/>
      <c r="J1453" s="211"/>
      <c r="K1453" s="211"/>
      <c r="L1453" s="67"/>
      <c r="M1453" s="21"/>
      <c r="N1453" s="21"/>
      <c r="O1453" s="21"/>
      <c r="P1453" s="21"/>
      <c r="Q1453" s="21"/>
      <c r="R1453" s="21"/>
      <c r="S1453" s="21"/>
      <c r="T1453" s="21"/>
      <c r="U1453" s="132"/>
    </row>
    <row r="1454" spans="1:21">
      <c r="A1454" s="275" t="s">
        <v>46</v>
      </c>
      <c r="B1454" s="223"/>
      <c r="C1454" s="243"/>
      <c r="D1454" s="244"/>
      <c r="E1454" s="253"/>
      <c r="F1454" s="67"/>
      <c r="G1454" s="67"/>
      <c r="H1454" s="67"/>
      <c r="I1454" s="67"/>
      <c r="J1454" s="67"/>
      <c r="K1454" s="67"/>
      <c r="L1454" s="67"/>
      <c r="M1454" s="21"/>
      <c r="N1454" s="21"/>
      <c r="O1454" s="21"/>
      <c r="P1454" s="21"/>
      <c r="Q1454" s="21"/>
      <c r="R1454" s="21"/>
      <c r="S1454" s="21"/>
      <c r="T1454" s="21"/>
      <c r="U1454" s="132"/>
    </row>
    <row r="1455" spans="1:21">
      <c r="A1455" s="258" t="s">
        <v>47</v>
      </c>
      <c r="B1455" s="192"/>
      <c r="C1455" s="208"/>
      <c r="D1455" s="209"/>
      <c r="E1455" s="210"/>
      <c r="F1455" s="103"/>
      <c r="G1455" s="103"/>
      <c r="H1455" s="103"/>
      <c r="I1455" s="103"/>
      <c r="J1455" s="103"/>
      <c r="K1455" s="103"/>
      <c r="L1455" s="103"/>
      <c r="M1455" s="21"/>
      <c r="N1455" s="21"/>
      <c r="O1455" s="21"/>
      <c r="P1455" s="21"/>
      <c r="Q1455" s="21"/>
      <c r="R1455" s="21"/>
      <c r="S1455" s="21"/>
      <c r="T1455" s="21"/>
      <c r="U1455" s="132"/>
    </row>
    <row r="1456" spans="1:21" ht="12.75" customHeight="1">
      <c r="A1456" s="133"/>
      <c r="B1456" s="103"/>
      <c r="C1456" s="103"/>
      <c r="D1456" s="103"/>
      <c r="E1456" s="103"/>
      <c r="F1456" s="103"/>
      <c r="G1456" s="103"/>
      <c r="H1456" s="103"/>
      <c r="I1456" s="103"/>
      <c r="J1456" s="103"/>
      <c r="K1456" s="103"/>
      <c r="L1456" s="103"/>
      <c r="M1456" s="21"/>
      <c r="N1456" s="21"/>
      <c r="O1456" s="21"/>
      <c r="P1456" s="21"/>
      <c r="Q1456" s="21"/>
      <c r="R1456" s="21"/>
      <c r="S1456" s="21"/>
      <c r="T1456" s="21"/>
      <c r="U1456" s="132"/>
    </row>
    <row r="1457" spans="1:21" ht="23.25" customHeight="1">
      <c r="A1457" s="134" t="s">
        <v>186</v>
      </c>
      <c r="B1457" s="104"/>
      <c r="C1457" s="104"/>
      <c r="D1457" s="104"/>
      <c r="E1457" s="104"/>
      <c r="F1457" s="104"/>
      <c r="G1457" s="104"/>
      <c r="H1457" s="104"/>
      <c r="I1457" s="104"/>
      <c r="J1457" s="104"/>
      <c r="K1457" s="104"/>
      <c r="L1457" s="21"/>
      <c r="M1457" s="21"/>
      <c r="N1457" s="21"/>
      <c r="O1457" s="21"/>
      <c r="P1457" s="21"/>
      <c r="Q1457" s="21"/>
      <c r="R1457" s="21"/>
      <c r="S1457" s="21"/>
      <c r="T1457" s="21"/>
      <c r="U1457" s="132"/>
    </row>
    <row r="1458" spans="1:21">
      <c r="A1458" s="258"/>
      <c r="B1458" s="192"/>
      <c r="C1458" s="190" t="s">
        <v>63</v>
      </c>
      <c r="D1458" s="191"/>
      <c r="E1458" s="192"/>
      <c r="F1458" s="216" t="s">
        <v>138</v>
      </c>
      <c r="G1458" s="216"/>
      <c r="H1458" s="216"/>
      <c r="I1458" s="216"/>
      <c r="J1458" s="216"/>
      <c r="K1458" s="216"/>
      <c r="L1458" s="103"/>
      <c r="M1458" s="21"/>
      <c r="N1458" s="21"/>
      <c r="O1458" s="21"/>
      <c r="P1458" s="21"/>
      <c r="Q1458" s="21"/>
      <c r="R1458" s="21"/>
      <c r="S1458" s="21"/>
      <c r="T1458" s="21"/>
      <c r="U1458" s="132"/>
    </row>
    <row r="1459" spans="1:21">
      <c r="A1459" s="262" t="s">
        <v>637</v>
      </c>
      <c r="B1459" s="263"/>
      <c r="C1459" s="243"/>
      <c r="D1459" s="244"/>
      <c r="E1459" s="253"/>
      <c r="F1459" s="243"/>
      <c r="G1459" s="253"/>
      <c r="H1459" s="243"/>
      <c r="I1459" s="253"/>
      <c r="J1459" s="243"/>
      <c r="K1459" s="253"/>
      <c r="L1459" s="67"/>
      <c r="M1459" s="21"/>
      <c r="N1459" s="21"/>
      <c r="O1459" s="21"/>
      <c r="P1459" s="21"/>
      <c r="Q1459" s="21"/>
      <c r="R1459" s="21"/>
      <c r="S1459" s="21"/>
      <c r="T1459" s="21"/>
      <c r="U1459" s="132"/>
    </row>
    <row r="1460" spans="1:21">
      <c r="A1460" s="264" t="s">
        <v>638</v>
      </c>
      <c r="B1460" s="204"/>
      <c r="C1460" s="243"/>
      <c r="D1460" s="244"/>
      <c r="E1460" s="253"/>
      <c r="F1460" s="243"/>
      <c r="G1460" s="253"/>
      <c r="H1460" s="243"/>
      <c r="I1460" s="253"/>
      <c r="J1460" s="243"/>
      <c r="K1460" s="253"/>
      <c r="L1460" s="103"/>
      <c r="M1460" s="21"/>
      <c r="N1460" s="21"/>
      <c r="O1460" s="21"/>
      <c r="P1460" s="21"/>
      <c r="Q1460" s="21"/>
      <c r="R1460" s="21"/>
      <c r="S1460" s="21"/>
      <c r="T1460" s="21"/>
      <c r="U1460" s="132"/>
    </row>
    <row r="1461" spans="1:21">
      <c r="A1461" s="277" t="s">
        <v>48</v>
      </c>
      <c r="B1461" s="278"/>
      <c r="C1461" s="181"/>
      <c r="D1461" s="181"/>
      <c r="E1461" s="105" t="s">
        <v>133</v>
      </c>
      <c r="F1461" s="67"/>
      <c r="G1461" s="67"/>
      <c r="H1461" s="67"/>
      <c r="I1461" s="67"/>
      <c r="J1461" s="67"/>
      <c r="K1461" s="103"/>
      <c r="L1461" s="103"/>
      <c r="M1461" s="21"/>
      <c r="N1461" s="21"/>
      <c r="O1461" s="21"/>
      <c r="P1461" s="21"/>
      <c r="Q1461" s="21"/>
      <c r="R1461" s="21"/>
      <c r="S1461" s="21"/>
      <c r="T1461" s="21"/>
      <c r="U1461" s="132"/>
    </row>
    <row r="1462" spans="1:21">
      <c r="A1462" s="133"/>
      <c r="B1462" s="103"/>
      <c r="C1462" s="103"/>
      <c r="D1462" s="103"/>
      <c r="E1462" s="103"/>
      <c r="F1462" s="67"/>
      <c r="G1462" s="67"/>
      <c r="H1462" s="67"/>
      <c r="I1462" s="67"/>
      <c r="J1462" s="67"/>
      <c r="K1462" s="103"/>
      <c r="L1462" s="103"/>
      <c r="M1462" s="21"/>
      <c r="N1462" s="21"/>
      <c r="O1462" s="21"/>
      <c r="P1462" s="21"/>
      <c r="Q1462" s="21"/>
      <c r="R1462" s="21"/>
      <c r="S1462" s="21"/>
      <c r="T1462" s="21"/>
      <c r="U1462" s="132"/>
    </row>
    <row r="1463" spans="1:21" ht="23.25" customHeight="1">
      <c r="A1463" s="134" t="s">
        <v>187</v>
      </c>
      <c r="B1463" s="104"/>
      <c r="C1463" s="104"/>
      <c r="D1463" s="104"/>
      <c r="E1463" s="104"/>
      <c r="F1463" s="104"/>
      <c r="G1463" s="104"/>
      <c r="H1463" s="104"/>
      <c r="I1463" s="104"/>
      <c r="J1463" s="104"/>
      <c r="K1463" s="104"/>
      <c r="L1463" s="21"/>
      <c r="M1463" s="21"/>
      <c r="N1463" s="21"/>
      <c r="O1463" s="21"/>
      <c r="P1463" s="21"/>
      <c r="Q1463" s="21"/>
      <c r="R1463" s="21"/>
      <c r="S1463" s="21"/>
      <c r="T1463" s="21"/>
      <c r="U1463" s="132"/>
    </row>
    <row r="1464" spans="1:21" ht="34.5" customHeight="1">
      <c r="A1464" s="254" t="s">
        <v>743</v>
      </c>
      <c r="B1464" s="255"/>
      <c r="C1464" s="255"/>
      <c r="D1464" s="255"/>
      <c r="E1464" s="255"/>
      <c r="F1464" s="255"/>
      <c r="G1464" s="255"/>
      <c r="H1464" s="255"/>
      <c r="I1464" s="255"/>
      <c r="J1464" s="255"/>
      <c r="K1464" s="255"/>
      <c r="L1464" s="255"/>
      <c r="M1464" s="255"/>
      <c r="N1464" s="255"/>
      <c r="O1464" s="255"/>
      <c r="P1464" s="255"/>
      <c r="Q1464" s="255"/>
      <c r="R1464" s="255"/>
      <c r="S1464" s="255"/>
      <c r="T1464" s="255"/>
      <c r="U1464" s="132"/>
    </row>
    <row r="1465" spans="1:21" ht="102.45" customHeight="1">
      <c r="A1465" s="254"/>
      <c r="B1465" s="255"/>
      <c r="C1465" s="255"/>
      <c r="D1465" s="255"/>
      <c r="E1465" s="255"/>
      <c r="F1465" s="255"/>
      <c r="G1465" s="255"/>
      <c r="H1465" s="255"/>
      <c r="I1465" s="255"/>
      <c r="J1465" s="255"/>
      <c r="K1465" s="255"/>
      <c r="L1465" s="255"/>
      <c r="M1465" s="255"/>
      <c r="N1465" s="255"/>
      <c r="O1465" s="255"/>
      <c r="P1465" s="255"/>
      <c r="Q1465" s="255"/>
      <c r="R1465" s="255"/>
      <c r="S1465" s="255"/>
      <c r="T1465" s="255"/>
      <c r="U1465" s="132"/>
    </row>
    <row r="1466" spans="1:21">
      <c r="A1466" s="258" t="s">
        <v>179</v>
      </c>
      <c r="B1466" s="191"/>
      <c r="C1466" s="191"/>
      <c r="D1466" s="256"/>
      <c r="E1466" s="257"/>
      <c r="F1466" s="259" t="s">
        <v>180</v>
      </c>
      <c r="G1466" s="260"/>
      <c r="H1466" s="260"/>
      <c r="I1466" s="256"/>
      <c r="J1466" s="257"/>
      <c r="K1466" s="21"/>
      <c r="L1466" s="21"/>
      <c r="M1466" s="261" t="s">
        <v>395</v>
      </c>
      <c r="N1466" s="261"/>
      <c r="O1466" s="261"/>
      <c r="P1466" s="261"/>
      <c r="Q1466" s="261"/>
      <c r="R1466" s="261"/>
      <c r="S1466" s="261"/>
      <c r="T1466" s="261"/>
      <c r="U1466" s="132"/>
    </row>
    <row r="1467" spans="1:21" ht="18.600000000000001" thickBot="1">
      <c r="A1467" s="267" t="s">
        <v>393</v>
      </c>
      <c r="B1467" s="216"/>
      <c r="C1467" s="221" t="s">
        <v>135</v>
      </c>
      <c r="D1467" s="222"/>
      <c r="E1467" s="223"/>
      <c r="F1467" s="274" t="s">
        <v>394</v>
      </c>
      <c r="G1467" s="216"/>
      <c r="H1467" s="216"/>
      <c r="I1467" s="216"/>
      <c r="J1467" s="216"/>
      <c r="K1467" s="216"/>
      <c r="L1467" s="21"/>
      <c r="M1467" s="106" t="s">
        <v>24</v>
      </c>
      <c r="N1467" s="190" t="s">
        <v>359</v>
      </c>
      <c r="O1467" s="191"/>
      <c r="P1467" s="191"/>
      <c r="Q1467" s="106" t="s">
        <v>24</v>
      </c>
      <c r="R1467" s="190" t="s">
        <v>359</v>
      </c>
      <c r="S1467" s="191"/>
      <c r="T1467" s="192"/>
      <c r="U1467" s="132"/>
    </row>
    <row r="1468" spans="1:21" ht="18.75" customHeight="1" thickTop="1">
      <c r="A1468" s="267"/>
      <c r="B1468" s="216"/>
      <c r="C1468" s="26" t="s">
        <v>134</v>
      </c>
      <c r="D1468" s="26" t="s">
        <v>50</v>
      </c>
      <c r="E1468" s="39" t="s">
        <v>51</v>
      </c>
      <c r="F1468" s="107" t="s">
        <v>52</v>
      </c>
      <c r="G1468" s="70" t="s">
        <v>53</v>
      </c>
      <c r="H1468" s="46" t="s">
        <v>54</v>
      </c>
      <c r="I1468" s="46" t="s">
        <v>55</v>
      </c>
      <c r="J1468" s="46" t="s">
        <v>56</v>
      </c>
      <c r="K1468" s="46" t="s">
        <v>57</v>
      </c>
      <c r="L1468" s="21"/>
      <c r="M1468" s="102">
        <v>1</v>
      </c>
      <c r="N1468" s="245" t="s">
        <v>386</v>
      </c>
      <c r="O1468" s="246"/>
      <c r="P1468" s="246"/>
      <c r="Q1468" s="102">
        <v>17</v>
      </c>
      <c r="R1468" s="248" t="s">
        <v>241</v>
      </c>
      <c r="S1468" s="249"/>
      <c r="T1468" s="250"/>
      <c r="U1468" s="132"/>
    </row>
    <row r="1469" spans="1:21" ht="24.75" customHeight="1">
      <c r="A1469" s="265" t="s">
        <v>124</v>
      </c>
      <c r="B1469" s="266"/>
      <c r="C1469" s="158"/>
      <c r="D1469" s="158"/>
      <c r="E1469" s="108">
        <f t="shared" ref="E1469:E1481" si="40">D1469-C1469</f>
        <v>0</v>
      </c>
      <c r="F1469" s="160"/>
      <c r="G1469" s="161"/>
      <c r="H1469" s="159"/>
      <c r="I1469" s="159"/>
      <c r="J1469" s="159"/>
      <c r="K1469" s="159"/>
      <c r="L1469" s="21"/>
      <c r="M1469" s="102">
        <v>2</v>
      </c>
      <c r="N1469" s="245" t="s">
        <v>360</v>
      </c>
      <c r="O1469" s="246"/>
      <c r="P1469" s="246"/>
      <c r="Q1469" s="109">
        <v>18</v>
      </c>
      <c r="R1469" s="248" t="s">
        <v>385</v>
      </c>
      <c r="S1469" s="249"/>
      <c r="T1469" s="250"/>
      <c r="U1469" s="132"/>
    </row>
    <row r="1470" spans="1:21" ht="24.75" customHeight="1">
      <c r="A1470" s="265" t="s">
        <v>125</v>
      </c>
      <c r="B1470" s="266"/>
      <c r="C1470" s="158"/>
      <c r="D1470" s="158"/>
      <c r="E1470" s="108">
        <f t="shared" si="40"/>
        <v>0</v>
      </c>
      <c r="F1470" s="160"/>
      <c r="G1470" s="161"/>
      <c r="H1470" s="159"/>
      <c r="I1470" s="159"/>
      <c r="J1470" s="159"/>
      <c r="K1470" s="159"/>
      <c r="L1470" s="21"/>
      <c r="M1470" s="102">
        <v>3</v>
      </c>
      <c r="N1470" s="245" t="s">
        <v>387</v>
      </c>
      <c r="O1470" s="246"/>
      <c r="P1470" s="246"/>
      <c r="Q1470" s="102">
        <v>19</v>
      </c>
      <c r="R1470" s="248" t="s">
        <v>384</v>
      </c>
      <c r="S1470" s="249"/>
      <c r="T1470" s="250"/>
      <c r="U1470" s="132"/>
    </row>
    <row r="1471" spans="1:21" ht="27" customHeight="1">
      <c r="A1471" s="265" t="s">
        <v>126</v>
      </c>
      <c r="B1471" s="266"/>
      <c r="C1471" s="158"/>
      <c r="D1471" s="158"/>
      <c r="E1471" s="108">
        <f t="shared" si="40"/>
        <v>0</v>
      </c>
      <c r="F1471" s="160"/>
      <c r="G1471" s="161"/>
      <c r="H1471" s="159"/>
      <c r="I1471" s="159"/>
      <c r="J1471" s="159"/>
      <c r="K1471" s="159"/>
      <c r="L1471" s="21"/>
      <c r="M1471" s="102">
        <v>4</v>
      </c>
      <c r="N1471" s="245" t="s">
        <v>362</v>
      </c>
      <c r="O1471" s="246"/>
      <c r="P1471" s="246"/>
      <c r="Q1471" s="102">
        <v>20</v>
      </c>
      <c r="R1471" s="248" t="s">
        <v>383</v>
      </c>
      <c r="S1471" s="249"/>
      <c r="T1471" s="250"/>
      <c r="U1471" s="132"/>
    </row>
    <row r="1472" spans="1:21" ht="24.75" customHeight="1">
      <c r="A1472" s="265" t="s">
        <v>127</v>
      </c>
      <c r="B1472" s="266"/>
      <c r="C1472" s="158"/>
      <c r="D1472" s="158"/>
      <c r="E1472" s="108">
        <f t="shared" si="40"/>
        <v>0</v>
      </c>
      <c r="F1472" s="160"/>
      <c r="G1472" s="161"/>
      <c r="H1472" s="159"/>
      <c r="I1472" s="159"/>
      <c r="J1472" s="159"/>
      <c r="K1472" s="159"/>
      <c r="L1472" s="21"/>
      <c r="M1472" s="102">
        <v>5</v>
      </c>
      <c r="N1472" s="245" t="s">
        <v>363</v>
      </c>
      <c r="O1472" s="246"/>
      <c r="P1472" s="246"/>
      <c r="Q1472" s="109">
        <v>21</v>
      </c>
      <c r="R1472" s="248" t="s">
        <v>380</v>
      </c>
      <c r="S1472" s="249"/>
      <c r="T1472" s="250"/>
      <c r="U1472" s="132"/>
    </row>
    <row r="1473" spans="1:21" ht="24.75" customHeight="1">
      <c r="A1473" s="270" t="s">
        <v>658</v>
      </c>
      <c r="B1473" s="271"/>
      <c r="C1473" s="158"/>
      <c r="D1473" s="158"/>
      <c r="E1473" s="108">
        <f t="shared" si="40"/>
        <v>0</v>
      </c>
      <c r="F1473" s="160"/>
      <c r="G1473" s="161"/>
      <c r="H1473" s="159"/>
      <c r="I1473" s="159"/>
      <c r="J1473" s="159"/>
      <c r="K1473" s="159"/>
      <c r="L1473" s="21"/>
      <c r="M1473" s="102">
        <v>6</v>
      </c>
      <c r="N1473" s="245" t="s">
        <v>364</v>
      </c>
      <c r="O1473" s="246"/>
      <c r="P1473" s="246"/>
      <c r="Q1473" s="102">
        <v>22</v>
      </c>
      <c r="R1473" s="248" t="s">
        <v>379</v>
      </c>
      <c r="S1473" s="249"/>
      <c r="T1473" s="250"/>
      <c r="U1473" s="132"/>
    </row>
    <row r="1474" spans="1:21" ht="24.75" customHeight="1">
      <c r="A1474" s="270" t="s">
        <v>659</v>
      </c>
      <c r="B1474" s="271"/>
      <c r="C1474" s="158"/>
      <c r="D1474" s="158"/>
      <c r="E1474" s="108">
        <f t="shared" si="40"/>
        <v>0</v>
      </c>
      <c r="F1474" s="160"/>
      <c r="G1474" s="161"/>
      <c r="H1474" s="159"/>
      <c r="I1474" s="159"/>
      <c r="J1474" s="159"/>
      <c r="K1474" s="159"/>
      <c r="L1474" s="21"/>
      <c r="M1474" s="102">
        <v>7</v>
      </c>
      <c r="N1474" s="245" t="s">
        <v>365</v>
      </c>
      <c r="O1474" s="246"/>
      <c r="P1474" s="246"/>
      <c r="Q1474" s="102">
        <v>23</v>
      </c>
      <c r="R1474" s="248" t="s">
        <v>378</v>
      </c>
      <c r="S1474" s="249"/>
      <c r="T1474" s="250"/>
      <c r="U1474" s="132"/>
    </row>
    <row r="1475" spans="1:21" ht="29.4" customHeight="1">
      <c r="A1475" s="272" t="s">
        <v>128</v>
      </c>
      <c r="B1475" s="273"/>
      <c r="C1475" s="158"/>
      <c r="D1475" s="158"/>
      <c r="E1475" s="108">
        <f t="shared" si="40"/>
        <v>0</v>
      </c>
      <c r="F1475" s="160"/>
      <c r="G1475" s="161"/>
      <c r="H1475" s="159"/>
      <c r="I1475" s="159"/>
      <c r="J1475" s="159"/>
      <c r="K1475" s="159"/>
      <c r="L1475" s="21"/>
      <c r="M1475" s="102">
        <v>8</v>
      </c>
      <c r="N1475" s="245" t="s">
        <v>366</v>
      </c>
      <c r="O1475" s="246"/>
      <c r="P1475" s="246"/>
      <c r="Q1475" s="109">
        <v>24</v>
      </c>
      <c r="R1475" s="248" t="s">
        <v>377</v>
      </c>
      <c r="S1475" s="249"/>
      <c r="T1475" s="250"/>
      <c r="U1475" s="132"/>
    </row>
    <row r="1476" spans="1:21" ht="32.4" customHeight="1">
      <c r="A1476" s="268" t="s">
        <v>734</v>
      </c>
      <c r="B1476" s="269"/>
      <c r="C1476" s="158"/>
      <c r="D1476" s="158"/>
      <c r="E1476" s="108">
        <f t="shared" si="40"/>
        <v>0</v>
      </c>
      <c r="F1476" s="160"/>
      <c r="G1476" s="161"/>
      <c r="H1476" s="159"/>
      <c r="I1476" s="159"/>
      <c r="J1476" s="159"/>
      <c r="K1476" s="159"/>
      <c r="L1476" s="21"/>
      <c r="M1476" s="102">
        <v>9</v>
      </c>
      <c r="N1476" s="245" t="s">
        <v>367</v>
      </c>
      <c r="O1476" s="246"/>
      <c r="P1476" s="246"/>
      <c r="Q1476" s="102">
        <v>25</v>
      </c>
      <c r="R1476" s="248" t="s">
        <v>376</v>
      </c>
      <c r="S1476" s="249"/>
      <c r="T1476" s="250"/>
      <c r="U1476" s="132"/>
    </row>
    <row r="1477" spans="1:21" ht="24.75" customHeight="1">
      <c r="A1477" s="265" t="s">
        <v>129</v>
      </c>
      <c r="B1477" s="266"/>
      <c r="C1477" s="158"/>
      <c r="D1477" s="158"/>
      <c r="E1477" s="108">
        <f t="shared" si="40"/>
        <v>0</v>
      </c>
      <c r="F1477" s="160"/>
      <c r="G1477" s="161"/>
      <c r="H1477" s="159"/>
      <c r="I1477" s="159"/>
      <c r="J1477" s="159"/>
      <c r="K1477" s="159"/>
      <c r="L1477" s="21"/>
      <c r="M1477" s="102">
        <v>10</v>
      </c>
      <c r="N1477" s="245" t="s">
        <v>368</v>
      </c>
      <c r="O1477" s="246"/>
      <c r="P1477" s="246"/>
      <c r="Q1477" s="102">
        <v>26</v>
      </c>
      <c r="R1477" s="248" t="s">
        <v>375</v>
      </c>
      <c r="S1477" s="249"/>
      <c r="T1477" s="250"/>
      <c r="U1477" s="132"/>
    </row>
    <row r="1478" spans="1:21" ht="24.75" customHeight="1">
      <c r="A1478" s="270" t="s">
        <v>660</v>
      </c>
      <c r="B1478" s="271"/>
      <c r="C1478" s="158"/>
      <c r="D1478" s="158"/>
      <c r="E1478" s="108">
        <f t="shared" si="40"/>
        <v>0</v>
      </c>
      <c r="F1478" s="160"/>
      <c r="G1478" s="161"/>
      <c r="H1478" s="159"/>
      <c r="I1478" s="159"/>
      <c r="J1478" s="159"/>
      <c r="K1478" s="159"/>
      <c r="L1478" s="21"/>
      <c r="M1478" s="102">
        <v>11</v>
      </c>
      <c r="N1478" s="245" t="s">
        <v>245</v>
      </c>
      <c r="O1478" s="246"/>
      <c r="P1478" s="246"/>
      <c r="Q1478" s="109">
        <v>27</v>
      </c>
      <c r="R1478" s="248" t="s">
        <v>374</v>
      </c>
      <c r="S1478" s="249"/>
      <c r="T1478" s="250"/>
      <c r="U1478" s="132"/>
    </row>
    <row r="1479" spans="1:21" ht="24.75" customHeight="1">
      <c r="A1479" s="265" t="s">
        <v>130</v>
      </c>
      <c r="B1479" s="266"/>
      <c r="C1479" s="158"/>
      <c r="D1479" s="158"/>
      <c r="E1479" s="108">
        <f t="shared" si="40"/>
        <v>0</v>
      </c>
      <c r="F1479" s="160"/>
      <c r="G1479" s="161"/>
      <c r="H1479" s="159"/>
      <c r="I1479" s="159"/>
      <c r="J1479" s="159"/>
      <c r="K1479" s="159"/>
      <c r="L1479" s="21"/>
      <c r="M1479" s="102">
        <v>12</v>
      </c>
      <c r="N1479" s="245" t="s">
        <v>369</v>
      </c>
      <c r="O1479" s="246"/>
      <c r="P1479" s="246"/>
      <c r="Q1479" s="102">
        <v>28</v>
      </c>
      <c r="R1479" s="248" t="s">
        <v>373</v>
      </c>
      <c r="S1479" s="249"/>
      <c r="T1479" s="250"/>
      <c r="U1479" s="132"/>
    </row>
    <row r="1480" spans="1:21" ht="24.75" customHeight="1">
      <c r="A1480" s="265" t="s">
        <v>131</v>
      </c>
      <c r="B1480" s="266"/>
      <c r="C1480" s="158"/>
      <c r="D1480" s="158"/>
      <c r="E1480" s="108">
        <f t="shared" si="40"/>
        <v>0</v>
      </c>
      <c r="F1480" s="160"/>
      <c r="G1480" s="161"/>
      <c r="H1480" s="159"/>
      <c r="I1480" s="159"/>
      <c r="J1480" s="159"/>
      <c r="K1480" s="159"/>
      <c r="L1480" s="21"/>
      <c r="M1480" s="102">
        <v>13</v>
      </c>
      <c r="N1480" s="245" t="s">
        <v>388</v>
      </c>
      <c r="O1480" s="246"/>
      <c r="P1480" s="246"/>
      <c r="Q1480" s="102">
        <v>29</v>
      </c>
      <c r="R1480" s="248" t="s">
        <v>372</v>
      </c>
      <c r="S1480" s="249"/>
      <c r="T1480" s="250"/>
      <c r="U1480" s="132"/>
    </row>
    <row r="1481" spans="1:21" ht="24.75" customHeight="1">
      <c r="A1481" s="265" t="s">
        <v>132</v>
      </c>
      <c r="B1481" s="266"/>
      <c r="C1481" s="158"/>
      <c r="D1481" s="158"/>
      <c r="E1481" s="108">
        <f t="shared" si="40"/>
        <v>0</v>
      </c>
      <c r="F1481" s="160"/>
      <c r="G1481" s="161"/>
      <c r="H1481" s="159"/>
      <c r="I1481" s="159"/>
      <c r="J1481" s="159"/>
      <c r="K1481" s="159"/>
      <c r="L1481" s="21"/>
      <c r="M1481" s="102">
        <v>14</v>
      </c>
      <c r="N1481" s="245" t="s">
        <v>389</v>
      </c>
      <c r="O1481" s="246"/>
      <c r="P1481" s="246"/>
      <c r="Q1481" s="109">
        <v>30</v>
      </c>
      <c r="R1481" s="248" t="s">
        <v>371</v>
      </c>
      <c r="S1481" s="249"/>
      <c r="T1481" s="250"/>
      <c r="U1481" s="132"/>
    </row>
    <row r="1482" spans="1:21" ht="24.75" customHeight="1">
      <c r="A1482" s="251" t="s">
        <v>731</v>
      </c>
      <c r="B1482" s="252"/>
      <c r="C1482" s="154" t="str">
        <f>IF(COUNTBLANK(C1469:C1481),"空欄あり",COUNT(C1469:C1481)-COUNTIF(C1469:C1481,0))</f>
        <v>空欄あり</v>
      </c>
      <c r="D1482" s="154" t="str">
        <f>IF(COUNTBLANK(D1469:D1481),"空欄あり",COUNT(D1469:D1481)-COUNTIF(D1469:D1481,0))</f>
        <v>空欄あり</v>
      </c>
      <c r="E1482" s="157"/>
      <c r="F1482" s="21"/>
      <c r="G1482" s="21"/>
      <c r="H1482" s="21"/>
      <c r="I1482" s="21"/>
      <c r="J1482" s="21"/>
      <c r="K1482" s="21"/>
      <c r="L1482" s="21"/>
      <c r="M1482" s="102">
        <v>15</v>
      </c>
      <c r="N1482" s="245" t="s">
        <v>390</v>
      </c>
      <c r="O1482" s="246"/>
      <c r="P1482" s="247"/>
      <c r="Q1482" s="102">
        <v>31</v>
      </c>
      <c r="R1482" s="248" t="s">
        <v>370</v>
      </c>
      <c r="S1482" s="249"/>
      <c r="T1482" s="250"/>
      <c r="U1482" s="132"/>
    </row>
    <row r="1483" spans="1:21" ht="24.75" customHeight="1">
      <c r="A1483" s="251" t="s">
        <v>732</v>
      </c>
      <c r="B1483" s="252"/>
      <c r="C1483" s="154" t="str">
        <f>IF(C1482="空欄あり","-",IF(D1466="","-",IF(I1466="","-",IF(G1483=0,"-",IF(C1482=10,SUM(C1469:C1481)*1.3,IF(C1482=11,SUM(C1469:C1481)*1.182,IF(C1482=12,SUM(C1469:C1481)*1.084,IF(C1482=13,SUM(C1469:C1481)*1,"-"))))))))</f>
        <v>-</v>
      </c>
      <c r="D1483" s="154" t="str">
        <f>IF(D1482="空欄あり","-",IF(D1466="","-",IF(I1466="","-",IF(G1483=0,"-",IF(D1482=10,SUM(D1469:D1481)*1.3,IF(D1482=11,SUM(D1469:D1481)*1.182,IF(D1482=12,SUM(D1469:D1481)*1.084,IF(D1482=13,SUM(D1469:D1481)*1,"-"))))))))</f>
        <v>-</v>
      </c>
      <c r="E1483" s="156" t="str">
        <f>IF(C1483="-","-",IF(D1483="-","-",D1483-C1483))</f>
        <v>-</v>
      </c>
      <c r="F1483" s="21"/>
      <c r="G1483" s="155">
        <f>IF(A1476=選択肢!$A$13,1,IF(A1476=選択肢!$A$14,1,0))</f>
        <v>0</v>
      </c>
      <c r="H1483" s="21"/>
      <c r="I1483" s="21"/>
      <c r="J1483" s="21"/>
      <c r="K1483" s="21"/>
      <c r="L1483" s="21"/>
      <c r="M1483" s="102">
        <v>16</v>
      </c>
      <c r="N1483" s="245" t="s">
        <v>391</v>
      </c>
      <c r="O1483" s="246"/>
      <c r="P1483" s="247"/>
      <c r="Q1483" s="21"/>
      <c r="R1483" s="21"/>
      <c r="S1483" s="21"/>
      <c r="T1483" s="21"/>
      <c r="U1483" s="132"/>
    </row>
    <row r="1484" spans="1:21" ht="18.600000000000001" thickBot="1">
      <c r="A1484" s="143"/>
      <c r="B1484" s="142"/>
      <c r="C1484" s="142"/>
      <c r="D1484" s="142"/>
      <c r="E1484" s="142"/>
      <c r="F1484" s="135"/>
      <c r="G1484" s="135"/>
      <c r="H1484" s="135"/>
      <c r="I1484" s="135"/>
      <c r="J1484" s="135"/>
      <c r="K1484" s="135"/>
      <c r="L1484" s="135"/>
      <c r="M1484" s="135"/>
      <c r="N1484" s="135"/>
      <c r="O1484" s="135"/>
      <c r="P1484" s="135"/>
      <c r="Q1484" s="135"/>
      <c r="R1484" s="135"/>
      <c r="S1484" s="135"/>
      <c r="T1484" s="135"/>
      <c r="U1484" s="136"/>
    </row>
    <row r="1485" spans="1:21" ht="18.600000000000001" thickBot="1"/>
    <row r="1486" spans="1:21">
      <c r="A1486" s="137">
        <v>39</v>
      </c>
      <c r="B1486" s="129"/>
      <c r="C1486" s="129"/>
      <c r="D1486" s="129"/>
      <c r="E1486" s="129"/>
      <c r="F1486" s="129"/>
      <c r="G1486" s="129"/>
      <c r="H1486" s="129"/>
      <c r="I1486" s="129"/>
      <c r="J1486" s="129"/>
      <c r="K1486" s="129"/>
      <c r="L1486" s="129"/>
      <c r="M1486" s="129"/>
      <c r="N1486" s="129"/>
      <c r="O1486" s="129"/>
      <c r="P1486" s="129"/>
      <c r="Q1486" s="129"/>
      <c r="R1486" s="129"/>
      <c r="S1486" s="129"/>
      <c r="T1486" s="129"/>
      <c r="U1486" s="130"/>
    </row>
    <row r="1487" spans="1:21" ht="23.25" customHeight="1">
      <c r="A1487" s="131"/>
      <c r="B1487" s="21"/>
      <c r="C1487" s="21"/>
      <c r="D1487" s="21"/>
      <c r="E1487" s="21"/>
      <c r="F1487" s="276" t="s">
        <v>139</v>
      </c>
      <c r="G1487" s="276"/>
      <c r="H1487" s="181"/>
      <c r="I1487" s="181"/>
      <c r="J1487" s="181"/>
      <c r="K1487" s="181"/>
      <c r="L1487" s="21"/>
      <c r="M1487" s="21"/>
      <c r="N1487" s="21"/>
      <c r="O1487" s="21"/>
      <c r="P1487" s="21"/>
      <c r="Q1487" s="21"/>
      <c r="R1487" s="21"/>
      <c r="S1487" s="21"/>
      <c r="T1487" s="21"/>
      <c r="U1487" s="132"/>
    </row>
    <row r="1488" spans="1:21">
      <c r="A1488" s="131" t="s">
        <v>636</v>
      </c>
      <c r="B1488" s="21"/>
      <c r="C1488" s="21"/>
      <c r="D1488" s="21"/>
      <c r="E1488" s="21"/>
      <c r="F1488" s="21"/>
      <c r="G1488" s="21"/>
      <c r="H1488" s="21"/>
      <c r="I1488" s="21"/>
      <c r="J1488" s="21"/>
      <c r="K1488" s="21"/>
      <c r="L1488" s="21"/>
      <c r="M1488" s="21"/>
      <c r="N1488" s="21"/>
      <c r="O1488" s="21"/>
      <c r="P1488" s="21"/>
      <c r="Q1488" s="21"/>
      <c r="R1488" s="21"/>
      <c r="S1488" s="21"/>
      <c r="T1488" s="21"/>
      <c r="U1488" s="132"/>
    </row>
    <row r="1489" spans="1:21">
      <c r="A1489" s="258" t="s">
        <v>123</v>
      </c>
      <c r="B1489" s="192"/>
      <c r="C1489" s="208"/>
      <c r="D1489" s="209"/>
      <c r="E1489" s="210"/>
      <c r="F1489" s="103"/>
      <c r="G1489" s="103"/>
      <c r="H1489" s="103"/>
      <c r="I1489" s="103"/>
      <c r="J1489" s="21"/>
      <c r="K1489" s="21"/>
      <c r="L1489" s="21"/>
      <c r="M1489" s="21"/>
      <c r="N1489" s="21"/>
      <c r="O1489" s="21"/>
      <c r="P1489" s="21"/>
      <c r="Q1489" s="21"/>
      <c r="R1489" s="21"/>
      <c r="S1489" s="21"/>
      <c r="T1489" s="21"/>
      <c r="U1489" s="132"/>
    </row>
    <row r="1490" spans="1:21">
      <c r="A1490" s="258" t="s">
        <v>43</v>
      </c>
      <c r="B1490" s="192"/>
      <c r="C1490" s="208"/>
      <c r="D1490" s="209"/>
      <c r="E1490" s="210"/>
      <c r="F1490" s="103"/>
      <c r="G1490" s="103"/>
      <c r="H1490" s="103"/>
      <c r="I1490" s="103"/>
      <c r="J1490" s="21"/>
      <c r="K1490" s="21"/>
      <c r="L1490" s="21"/>
      <c r="M1490" s="21"/>
      <c r="N1490" s="21"/>
      <c r="O1490" s="21"/>
      <c r="P1490" s="21"/>
      <c r="Q1490" s="21"/>
      <c r="R1490" s="21"/>
      <c r="S1490" s="21"/>
      <c r="T1490" s="21"/>
      <c r="U1490" s="132"/>
    </row>
    <row r="1491" spans="1:21">
      <c r="A1491" s="258" t="s">
        <v>44</v>
      </c>
      <c r="B1491" s="192"/>
      <c r="C1491" s="208"/>
      <c r="D1491" s="209"/>
      <c r="E1491" s="210"/>
      <c r="F1491" s="67"/>
      <c r="G1491" s="67"/>
      <c r="H1491" s="67"/>
      <c r="I1491" s="67"/>
      <c r="J1491" s="67"/>
      <c r="K1491" s="67"/>
      <c r="L1491" s="67"/>
      <c r="M1491" s="21"/>
      <c r="N1491" s="21"/>
      <c r="O1491" s="21"/>
      <c r="P1491" s="21"/>
      <c r="Q1491" s="21"/>
      <c r="R1491" s="21"/>
      <c r="S1491" s="21"/>
      <c r="T1491" s="21"/>
      <c r="U1491" s="132"/>
    </row>
    <row r="1492" spans="1:21">
      <c r="A1492" s="258" t="s">
        <v>45</v>
      </c>
      <c r="B1492" s="192"/>
      <c r="C1492" s="243"/>
      <c r="D1492" s="244"/>
      <c r="E1492" s="244"/>
      <c r="F1492" s="243"/>
      <c r="G1492" s="244"/>
      <c r="H1492" s="244"/>
      <c r="I1492" s="211"/>
      <c r="J1492" s="211"/>
      <c r="K1492" s="211"/>
      <c r="L1492" s="67"/>
      <c r="M1492" s="21"/>
      <c r="N1492" s="21"/>
      <c r="O1492" s="21"/>
      <c r="P1492" s="21"/>
      <c r="Q1492" s="21"/>
      <c r="R1492" s="21"/>
      <c r="S1492" s="21"/>
      <c r="T1492" s="21"/>
      <c r="U1492" s="132"/>
    </row>
    <row r="1493" spans="1:21">
      <c r="A1493" s="275" t="s">
        <v>46</v>
      </c>
      <c r="B1493" s="223"/>
      <c r="C1493" s="243"/>
      <c r="D1493" s="244"/>
      <c r="E1493" s="253"/>
      <c r="F1493" s="67"/>
      <c r="G1493" s="67"/>
      <c r="H1493" s="67"/>
      <c r="I1493" s="67"/>
      <c r="J1493" s="67"/>
      <c r="K1493" s="67"/>
      <c r="L1493" s="67"/>
      <c r="M1493" s="21"/>
      <c r="N1493" s="21"/>
      <c r="O1493" s="21"/>
      <c r="P1493" s="21"/>
      <c r="Q1493" s="21"/>
      <c r="R1493" s="21"/>
      <c r="S1493" s="21"/>
      <c r="T1493" s="21"/>
      <c r="U1493" s="132"/>
    </row>
    <row r="1494" spans="1:21">
      <c r="A1494" s="258" t="s">
        <v>47</v>
      </c>
      <c r="B1494" s="192"/>
      <c r="C1494" s="208"/>
      <c r="D1494" s="209"/>
      <c r="E1494" s="210"/>
      <c r="F1494" s="103"/>
      <c r="G1494" s="103"/>
      <c r="H1494" s="103"/>
      <c r="I1494" s="103"/>
      <c r="J1494" s="103"/>
      <c r="K1494" s="103"/>
      <c r="L1494" s="103"/>
      <c r="M1494" s="21"/>
      <c r="N1494" s="21"/>
      <c r="O1494" s="21"/>
      <c r="P1494" s="21"/>
      <c r="Q1494" s="21"/>
      <c r="R1494" s="21"/>
      <c r="S1494" s="21"/>
      <c r="T1494" s="21"/>
      <c r="U1494" s="132"/>
    </row>
    <row r="1495" spans="1:21" ht="12.75" customHeight="1">
      <c r="A1495" s="133"/>
      <c r="B1495" s="103"/>
      <c r="C1495" s="103"/>
      <c r="D1495" s="103"/>
      <c r="E1495" s="103"/>
      <c r="F1495" s="103"/>
      <c r="G1495" s="103"/>
      <c r="H1495" s="103"/>
      <c r="I1495" s="103"/>
      <c r="J1495" s="103"/>
      <c r="K1495" s="103"/>
      <c r="L1495" s="103"/>
      <c r="M1495" s="21"/>
      <c r="N1495" s="21"/>
      <c r="O1495" s="21"/>
      <c r="P1495" s="21"/>
      <c r="Q1495" s="21"/>
      <c r="R1495" s="21"/>
      <c r="S1495" s="21"/>
      <c r="T1495" s="21"/>
      <c r="U1495" s="132"/>
    </row>
    <row r="1496" spans="1:21" ht="23.25" customHeight="1">
      <c r="A1496" s="134" t="s">
        <v>186</v>
      </c>
      <c r="B1496" s="104"/>
      <c r="C1496" s="104"/>
      <c r="D1496" s="104"/>
      <c r="E1496" s="104"/>
      <c r="F1496" s="104"/>
      <c r="G1496" s="104"/>
      <c r="H1496" s="104"/>
      <c r="I1496" s="104"/>
      <c r="J1496" s="104"/>
      <c r="K1496" s="104"/>
      <c r="L1496" s="21"/>
      <c r="M1496" s="21"/>
      <c r="N1496" s="21"/>
      <c r="O1496" s="21"/>
      <c r="P1496" s="21"/>
      <c r="Q1496" s="21"/>
      <c r="R1496" s="21"/>
      <c r="S1496" s="21"/>
      <c r="T1496" s="21"/>
      <c r="U1496" s="132"/>
    </row>
    <row r="1497" spans="1:21">
      <c r="A1497" s="258"/>
      <c r="B1497" s="192"/>
      <c r="C1497" s="190" t="s">
        <v>63</v>
      </c>
      <c r="D1497" s="191"/>
      <c r="E1497" s="192"/>
      <c r="F1497" s="216" t="s">
        <v>138</v>
      </c>
      <c r="G1497" s="216"/>
      <c r="H1497" s="216"/>
      <c r="I1497" s="216"/>
      <c r="J1497" s="216"/>
      <c r="K1497" s="216"/>
      <c r="L1497" s="103"/>
      <c r="M1497" s="21"/>
      <c r="N1497" s="21"/>
      <c r="O1497" s="21"/>
      <c r="P1497" s="21"/>
      <c r="Q1497" s="21"/>
      <c r="R1497" s="21"/>
      <c r="S1497" s="21"/>
      <c r="T1497" s="21"/>
      <c r="U1497" s="132"/>
    </row>
    <row r="1498" spans="1:21">
      <c r="A1498" s="262" t="s">
        <v>637</v>
      </c>
      <c r="B1498" s="263"/>
      <c r="C1498" s="243"/>
      <c r="D1498" s="244"/>
      <c r="E1498" s="253"/>
      <c r="F1498" s="243"/>
      <c r="G1498" s="253"/>
      <c r="H1498" s="243"/>
      <c r="I1498" s="253"/>
      <c r="J1498" s="243"/>
      <c r="K1498" s="253"/>
      <c r="L1498" s="67"/>
      <c r="M1498" s="21"/>
      <c r="N1498" s="21"/>
      <c r="O1498" s="21"/>
      <c r="P1498" s="21"/>
      <c r="Q1498" s="21"/>
      <c r="R1498" s="21"/>
      <c r="S1498" s="21"/>
      <c r="T1498" s="21"/>
      <c r="U1498" s="132"/>
    </row>
    <row r="1499" spans="1:21">
      <c r="A1499" s="264" t="s">
        <v>638</v>
      </c>
      <c r="B1499" s="204"/>
      <c r="C1499" s="243"/>
      <c r="D1499" s="244"/>
      <c r="E1499" s="253"/>
      <c r="F1499" s="243"/>
      <c r="G1499" s="253"/>
      <c r="H1499" s="243"/>
      <c r="I1499" s="253"/>
      <c r="J1499" s="243"/>
      <c r="K1499" s="253"/>
      <c r="L1499" s="103"/>
      <c r="M1499" s="21"/>
      <c r="N1499" s="21"/>
      <c r="O1499" s="21"/>
      <c r="P1499" s="21"/>
      <c r="Q1499" s="21"/>
      <c r="R1499" s="21"/>
      <c r="S1499" s="21"/>
      <c r="T1499" s="21"/>
      <c r="U1499" s="132"/>
    </row>
    <row r="1500" spans="1:21">
      <c r="A1500" s="277" t="s">
        <v>48</v>
      </c>
      <c r="B1500" s="278"/>
      <c r="C1500" s="181"/>
      <c r="D1500" s="181"/>
      <c r="E1500" s="105" t="s">
        <v>133</v>
      </c>
      <c r="F1500" s="67"/>
      <c r="G1500" s="67"/>
      <c r="H1500" s="67"/>
      <c r="I1500" s="67"/>
      <c r="J1500" s="67"/>
      <c r="K1500" s="103"/>
      <c r="L1500" s="103"/>
      <c r="M1500" s="21"/>
      <c r="N1500" s="21"/>
      <c r="O1500" s="21"/>
      <c r="P1500" s="21"/>
      <c r="Q1500" s="21"/>
      <c r="R1500" s="21"/>
      <c r="S1500" s="21"/>
      <c r="T1500" s="21"/>
      <c r="U1500" s="132"/>
    </row>
    <row r="1501" spans="1:21">
      <c r="A1501" s="133"/>
      <c r="B1501" s="103"/>
      <c r="C1501" s="103"/>
      <c r="D1501" s="103"/>
      <c r="E1501" s="103"/>
      <c r="F1501" s="67"/>
      <c r="G1501" s="67"/>
      <c r="H1501" s="67"/>
      <c r="I1501" s="67"/>
      <c r="J1501" s="67"/>
      <c r="K1501" s="103"/>
      <c r="L1501" s="103"/>
      <c r="M1501" s="21"/>
      <c r="N1501" s="21"/>
      <c r="O1501" s="21"/>
      <c r="P1501" s="21"/>
      <c r="Q1501" s="21"/>
      <c r="R1501" s="21"/>
      <c r="S1501" s="21"/>
      <c r="T1501" s="21"/>
      <c r="U1501" s="132"/>
    </row>
    <row r="1502" spans="1:21" ht="23.25" customHeight="1">
      <c r="A1502" s="134" t="s">
        <v>187</v>
      </c>
      <c r="B1502" s="104"/>
      <c r="C1502" s="104"/>
      <c r="D1502" s="104"/>
      <c r="E1502" s="104"/>
      <c r="F1502" s="104"/>
      <c r="G1502" s="104"/>
      <c r="H1502" s="104"/>
      <c r="I1502" s="104"/>
      <c r="J1502" s="104"/>
      <c r="K1502" s="104"/>
      <c r="L1502" s="21"/>
      <c r="M1502" s="21"/>
      <c r="N1502" s="21"/>
      <c r="O1502" s="21"/>
      <c r="P1502" s="21"/>
      <c r="Q1502" s="21"/>
      <c r="R1502" s="21"/>
      <c r="S1502" s="21"/>
      <c r="T1502" s="21"/>
      <c r="U1502" s="132"/>
    </row>
    <row r="1503" spans="1:21" ht="34.5" customHeight="1">
      <c r="A1503" s="254" t="s">
        <v>743</v>
      </c>
      <c r="B1503" s="255"/>
      <c r="C1503" s="255"/>
      <c r="D1503" s="255"/>
      <c r="E1503" s="255"/>
      <c r="F1503" s="255"/>
      <c r="G1503" s="255"/>
      <c r="H1503" s="255"/>
      <c r="I1503" s="255"/>
      <c r="J1503" s="255"/>
      <c r="K1503" s="255"/>
      <c r="L1503" s="255"/>
      <c r="M1503" s="255"/>
      <c r="N1503" s="255"/>
      <c r="O1503" s="255"/>
      <c r="P1503" s="255"/>
      <c r="Q1503" s="255"/>
      <c r="R1503" s="255"/>
      <c r="S1503" s="255"/>
      <c r="T1503" s="255"/>
      <c r="U1503" s="132"/>
    </row>
    <row r="1504" spans="1:21" ht="102.45" customHeight="1">
      <c r="A1504" s="254"/>
      <c r="B1504" s="255"/>
      <c r="C1504" s="255"/>
      <c r="D1504" s="255"/>
      <c r="E1504" s="255"/>
      <c r="F1504" s="255"/>
      <c r="G1504" s="255"/>
      <c r="H1504" s="255"/>
      <c r="I1504" s="255"/>
      <c r="J1504" s="255"/>
      <c r="K1504" s="255"/>
      <c r="L1504" s="255"/>
      <c r="M1504" s="255"/>
      <c r="N1504" s="255"/>
      <c r="O1504" s="255"/>
      <c r="P1504" s="255"/>
      <c r="Q1504" s="255"/>
      <c r="R1504" s="255"/>
      <c r="S1504" s="255"/>
      <c r="T1504" s="255"/>
      <c r="U1504" s="132"/>
    </row>
    <row r="1505" spans="1:21">
      <c r="A1505" s="258" t="s">
        <v>179</v>
      </c>
      <c r="B1505" s="191"/>
      <c r="C1505" s="191"/>
      <c r="D1505" s="256"/>
      <c r="E1505" s="257"/>
      <c r="F1505" s="259" t="s">
        <v>180</v>
      </c>
      <c r="G1505" s="260"/>
      <c r="H1505" s="260"/>
      <c r="I1505" s="256"/>
      <c r="J1505" s="257"/>
      <c r="K1505" s="21"/>
      <c r="L1505" s="21"/>
      <c r="M1505" s="261" t="s">
        <v>395</v>
      </c>
      <c r="N1505" s="261"/>
      <c r="O1505" s="261"/>
      <c r="P1505" s="261"/>
      <c r="Q1505" s="261"/>
      <c r="R1505" s="261"/>
      <c r="S1505" s="261"/>
      <c r="T1505" s="261"/>
      <c r="U1505" s="132"/>
    </row>
    <row r="1506" spans="1:21" ht="18.600000000000001" thickBot="1">
      <c r="A1506" s="267" t="s">
        <v>393</v>
      </c>
      <c r="B1506" s="216"/>
      <c r="C1506" s="221" t="s">
        <v>135</v>
      </c>
      <c r="D1506" s="222"/>
      <c r="E1506" s="223"/>
      <c r="F1506" s="274" t="s">
        <v>394</v>
      </c>
      <c r="G1506" s="216"/>
      <c r="H1506" s="216"/>
      <c r="I1506" s="216"/>
      <c r="J1506" s="216"/>
      <c r="K1506" s="216"/>
      <c r="L1506" s="21"/>
      <c r="M1506" s="106" t="s">
        <v>24</v>
      </c>
      <c r="N1506" s="190" t="s">
        <v>359</v>
      </c>
      <c r="O1506" s="191"/>
      <c r="P1506" s="191"/>
      <c r="Q1506" s="106" t="s">
        <v>24</v>
      </c>
      <c r="R1506" s="190" t="s">
        <v>359</v>
      </c>
      <c r="S1506" s="191"/>
      <c r="T1506" s="192"/>
      <c r="U1506" s="132"/>
    </row>
    <row r="1507" spans="1:21" ht="18.75" customHeight="1" thickTop="1">
      <c r="A1507" s="267"/>
      <c r="B1507" s="216"/>
      <c r="C1507" s="26" t="s">
        <v>134</v>
      </c>
      <c r="D1507" s="26" t="s">
        <v>50</v>
      </c>
      <c r="E1507" s="39" t="s">
        <v>51</v>
      </c>
      <c r="F1507" s="107" t="s">
        <v>52</v>
      </c>
      <c r="G1507" s="70" t="s">
        <v>53</v>
      </c>
      <c r="H1507" s="46" t="s">
        <v>54</v>
      </c>
      <c r="I1507" s="46" t="s">
        <v>55</v>
      </c>
      <c r="J1507" s="46" t="s">
        <v>56</v>
      </c>
      <c r="K1507" s="46" t="s">
        <v>57</v>
      </c>
      <c r="L1507" s="21"/>
      <c r="M1507" s="102">
        <v>1</v>
      </c>
      <c r="N1507" s="245" t="s">
        <v>386</v>
      </c>
      <c r="O1507" s="246"/>
      <c r="P1507" s="246"/>
      <c r="Q1507" s="102">
        <v>17</v>
      </c>
      <c r="R1507" s="248" t="s">
        <v>241</v>
      </c>
      <c r="S1507" s="249"/>
      <c r="T1507" s="250"/>
      <c r="U1507" s="132"/>
    </row>
    <row r="1508" spans="1:21" ht="24.75" customHeight="1">
      <c r="A1508" s="265" t="s">
        <v>124</v>
      </c>
      <c r="B1508" s="266"/>
      <c r="C1508" s="158"/>
      <c r="D1508" s="158"/>
      <c r="E1508" s="108">
        <f t="shared" ref="E1508:E1520" si="41">D1508-C1508</f>
        <v>0</v>
      </c>
      <c r="F1508" s="160"/>
      <c r="G1508" s="161"/>
      <c r="H1508" s="159"/>
      <c r="I1508" s="159"/>
      <c r="J1508" s="159"/>
      <c r="K1508" s="159"/>
      <c r="L1508" s="21"/>
      <c r="M1508" s="102">
        <v>2</v>
      </c>
      <c r="N1508" s="245" t="s">
        <v>360</v>
      </c>
      <c r="O1508" s="246"/>
      <c r="P1508" s="246"/>
      <c r="Q1508" s="109">
        <v>18</v>
      </c>
      <c r="R1508" s="248" t="s">
        <v>385</v>
      </c>
      <c r="S1508" s="249"/>
      <c r="T1508" s="250"/>
      <c r="U1508" s="132"/>
    </row>
    <row r="1509" spans="1:21" ht="24.75" customHeight="1">
      <c r="A1509" s="265" t="s">
        <v>125</v>
      </c>
      <c r="B1509" s="266"/>
      <c r="C1509" s="158"/>
      <c r="D1509" s="158"/>
      <c r="E1509" s="108">
        <f t="shared" si="41"/>
        <v>0</v>
      </c>
      <c r="F1509" s="160"/>
      <c r="G1509" s="161"/>
      <c r="H1509" s="159"/>
      <c r="I1509" s="159"/>
      <c r="J1509" s="159"/>
      <c r="K1509" s="159"/>
      <c r="L1509" s="21"/>
      <c r="M1509" s="102">
        <v>3</v>
      </c>
      <c r="N1509" s="245" t="s">
        <v>387</v>
      </c>
      <c r="O1509" s="246"/>
      <c r="P1509" s="246"/>
      <c r="Q1509" s="102">
        <v>19</v>
      </c>
      <c r="R1509" s="248" t="s">
        <v>384</v>
      </c>
      <c r="S1509" s="249"/>
      <c r="T1509" s="250"/>
      <c r="U1509" s="132"/>
    </row>
    <row r="1510" spans="1:21" ht="27" customHeight="1">
      <c r="A1510" s="265" t="s">
        <v>126</v>
      </c>
      <c r="B1510" s="266"/>
      <c r="C1510" s="158"/>
      <c r="D1510" s="158"/>
      <c r="E1510" s="108">
        <f t="shared" si="41"/>
        <v>0</v>
      </c>
      <c r="F1510" s="160"/>
      <c r="G1510" s="161"/>
      <c r="H1510" s="159"/>
      <c r="I1510" s="159"/>
      <c r="J1510" s="159"/>
      <c r="K1510" s="159"/>
      <c r="L1510" s="21"/>
      <c r="M1510" s="102">
        <v>4</v>
      </c>
      <c r="N1510" s="245" t="s">
        <v>362</v>
      </c>
      <c r="O1510" s="246"/>
      <c r="P1510" s="246"/>
      <c r="Q1510" s="102">
        <v>20</v>
      </c>
      <c r="R1510" s="248" t="s">
        <v>383</v>
      </c>
      <c r="S1510" s="249"/>
      <c r="T1510" s="250"/>
      <c r="U1510" s="132"/>
    </row>
    <row r="1511" spans="1:21" ht="24.75" customHeight="1">
      <c r="A1511" s="265" t="s">
        <v>127</v>
      </c>
      <c r="B1511" s="266"/>
      <c r="C1511" s="158"/>
      <c r="D1511" s="158"/>
      <c r="E1511" s="108">
        <f t="shared" si="41"/>
        <v>0</v>
      </c>
      <c r="F1511" s="160"/>
      <c r="G1511" s="161"/>
      <c r="H1511" s="159"/>
      <c r="I1511" s="159"/>
      <c r="J1511" s="159"/>
      <c r="K1511" s="159"/>
      <c r="L1511" s="21"/>
      <c r="M1511" s="102">
        <v>5</v>
      </c>
      <c r="N1511" s="245" t="s">
        <v>363</v>
      </c>
      <c r="O1511" s="246"/>
      <c r="P1511" s="246"/>
      <c r="Q1511" s="109">
        <v>21</v>
      </c>
      <c r="R1511" s="248" t="s">
        <v>380</v>
      </c>
      <c r="S1511" s="249"/>
      <c r="T1511" s="250"/>
      <c r="U1511" s="132"/>
    </row>
    <row r="1512" spans="1:21" ht="24.75" customHeight="1">
      <c r="A1512" s="270" t="s">
        <v>658</v>
      </c>
      <c r="B1512" s="271"/>
      <c r="C1512" s="158"/>
      <c r="D1512" s="158"/>
      <c r="E1512" s="108">
        <f t="shared" si="41"/>
        <v>0</v>
      </c>
      <c r="F1512" s="160"/>
      <c r="G1512" s="161"/>
      <c r="H1512" s="159"/>
      <c r="I1512" s="159"/>
      <c r="J1512" s="159"/>
      <c r="K1512" s="159"/>
      <c r="L1512" s="21"/>
      <c r="M1512" s="102">
        <v>6</v>
      </c>
      <c r="N1512" s="245" t="s">
        <v>364</v>
      </c>
      <c r="O1512" s="246"/>
      <c r="P1512" s="246"/>
      <c r="Q1512" s="102">
        <v>22</v>
      </c>
      <c r="R1512" s="248" t="s">
        <v>379</v>
      </c>
      <c r="S1512" s="249"/>
      <c r="T1512" s="250"/>
      <c r="U1512" s="132"/>
    </row>
    <row r="1513" spans="1:21" ht="24.75" customHeight="1">
      <c r="A1513" s="270" t="s">
        <v>659</v>
      </c>
      <c r="B1513" s="271"/>
      <c r="C1513" s="158"/>
      <c r="D1513" s="158"/>
      <c r="E1513" s="108">
        <f t="shared" si="41"/>
        <v>0</v>
      </c>
      <c r="F1513" s="160"/>
      <c r="G1513" s="161"/>
      <c r="H1513" s="159"/>
      <c r="I1513" s="159"/>
      <c r="J1513" s="159"/>
      <c r="K1513" s="159"/>
      <c r="L1513" s="21"/>
      <c r="M1513" s="102">
        <v>7</v>
      </c>
      <c r="N1513" s="245" t="s">
        <v>365</v>
      </c>
      <c r="O1513" s="246"/>
      <c r="P1513" s="246"/>
      <c r="Q1513" s="102">
        <v>23</v>
      </c>
      <c r="R1513" s="248" t="s">
        <v>378</v>
      </c>
      <c r="S1513" s="249"/>
      <c r="T1513" s="250"/>
      <c r="U1513" s="132"/>
    </row>
    <row r="1514" spans="1:21" ht="29.4" customHeight="1">
      <c r="A1514" s="272" t="s">
        <v>128</v>
      </c>
      <c r="B1514" s="273"/>
      <c r="C1514" s="158"/>
      <c r="D1514" s="158"/>
      <c r="E1514" s="108">
        <f t="shared" si="41"/>
        <v>0</v>
      </c>
      <c r="F1514" s="160"/>
      <c r="G1514" s="161"/>
      <c r="H1514" s="159"/>
      <c r="I1514" s="159"/>
      <c r="J1514" s="159"/>
      <c r="K1514" s="159"/>
      <c r="L1514" s="21"/>
      <c r="M1514" s="102">
        <v>8</v>
      </c>
      <c r="N1514" s="245" t="s">
        <v>366</v>
      </c>
      <c r="O1514" s="246"/>
      <c r="P1514" s="246"/>
      <c r="Q1514" s="109">
        <v>24</v>
      </c>
      <c r="R1514" s="248" t="s">
        <v>377</v>
      </c>
      <c r="S1514" s="249"/>
      <c r="T1514" s="250"/>
      <c r="U1514" s="132"/>
    </row>
    <row r="1515" spans="1:21" ht="32.4" customHeight="1">
      <c r="A1515" s="268" t="s">
        <v>734</v>
      </c>
      <c r="B1515" s="269"/>
      <c r="C1515" s="158"/>
      <c r="D1515" s="158"/>
      <c r="E1515" s="108">
        <f t="shared" si="41"/>
        <v>0</v>
      </c>
      <c r="F1515" s="160"/>
      <c r="G1515" s="161"/>
      <c r="H1515" s="159"/>
      <c r="I1515" s="159"/>
      <c r="J1515" s="159"/>
      <c r="K1515" s="159"/>
      <c r="L1515" s="21"/>
      <c r="M1515" s="102">
        <v>9</v>
      </c>
      <c r="N1515" s="245" t="s">
        <v>367</v>
      </c>
      <c r="O1515" s="246"/>
      <c r="P1515" s="246"/>
      <c r="Q1515" s="102">
        <v>25</v>
      </c>
      <c r="R1515" s="248" t="s">
        <v>376</v>
      </c>
      <c r="S1515" s="249"/>
      <c r="T1515" s="250"/>
      <c r="U1515" s="132"/>
    </row>
    <row r="1516" spans="1:21" ht="24.75" customHeight="1">
      <c r="A1516" s="265" t="s">
        <v>129</v>
      </c>
      <c r="B1516" s="266"/>
      <c r="C1516" s="158"/>
      <c r="D1516" s="158"/>
      <c r="E1516" s="108">
        <f t="shared" si="41"/>
        <v>0</v>
      </c>
      <c r="F1516" s="160"/>
      <c r="G1516" s="161"/>
      <c r="H1516" s="159"/>
      <c r="I1516" s="159"/>
      <c r="J1516" s="159"/>
      <c r="K1516" s="159"/>
      <c r="L1516" s="21"/>
      <c r="M1516" s="102">
        <v>10</v>
      </c>
      <c r="N1516" s="245" t="s">
        <v>368</v>
      </c>
      <c r="O1516" s="246"/>
      <c r="P1516" s="246"/>
      <c r="Q1516" s="102">
        <v>26</v>
      </c>
      <c r="R1516" s="248" t="s">
        <v>375</v>
      </c>
      <c r="S1516" s="249"/>
      <c r="T1516" s="250"/>
      <c r="U1516" s="132"/>
    </row>
    <row r="1517" spans="1:21" ht="24.75" customHeight="1">
      <c r="A1517" s="270" t="s">
        <v>660</v>
      </c>
      <c r="B1517" s="271"/>
      <c r="C1517" s="158"/>
      <c r="D1517" s="158"/>
      <c r="E1517" s="108">
        <f t="shared" si="41"/>
        <v>0</v>
      </c>
      <c r="F1517" s="160"/>
      <c r="G1517" s="161"/>
      <c r="H1517" s="159"/>
      <c r="I1517" s="159"/>
      <c r="J1517" s="159"/>
      <c r="K1517" s="159"/>
      <c r="L1517" s="21"/>
      <c r="M1517" s="102">
        <v>11</v>
      </c>
      <c r="N1517" s="245" t="s">
        <v>245</v>
      </c>
      <c r="O1517" s="246"/>
      <c r="P1517" s="246"/>
      <c r="Q1517" s="109">
        <v>27</v>
      </c>
      <c r="R1517" s="248" t="s">
        <v>374</v>
      </c>
      <c r="S1517" s="249"/>
      <c r="T1517" s="250"/>
      <c r="U1517" s="132"/>
    </row>
    <row r="1518" spans="1:21" ht="24.75" customHeight="1">
      <c r="A1518" s="265" t="s">
        <v>130</v>
      </c>
      <c r="B1518" s="266"/>
      <c r="C1518" s="158"/>
      <c r="D1518" s="158"/>
      <c r="E1518" s="108">
        <f t="shared" si="41"/>
        <v>0</v>
      </c>
      <c r="F1518" s="160"/>
      <c r="G1518" s="161"/>
      <c r="H1518" s="159"/>
      <c r="I1518" s="159"/>
      <c r="J1518" s="159"/>
      <c r="K1518" s="159"/>
      <c r="L1518" s="21"/>
      <c r="M1518" s="102">
        <v>12</v>
      </c>
      <c r="N1518" s="245" t="s">
        <v>369</v>
      </c>
      <c r="O1518" s="246"/>
      <c r="P1518" s="246"/>
      <c r="Q1518" s="102">
        <v>28</v>
      </c>
      <c r="R1518" s="248" t="s">
        <v>373</v>
      </c>
      <c r="S1518" s="249"/>
      <c r="T1518" s="250"/>
      <c r="U1518" s="132"/>
    </row>
    <row r="1519" spans="1:21" ht="24.75" customHeight="1">
      <c r="A1519" s="265" t="s">
        <v>131</v>
      </c>
      <c r="B1519" s="266"/>
      <c r="C1519" s="158"/>
      <c r="D1519" s="158"/>
      <c r="E1519" s="108">
        <f t="shared" si="41"/>
        <v>0</v>
      </c>
      <c r="F1519" s="160"/>
      <c r="G1519" s="161"/>
      <c r="H1519" s="159"/>
      <c r="I1519" s="159"/>
      <c r="J1519" s="159"/>
      <c r="K1519" s="159"/>
      <c r="L1519" s="21"/>
      <c r="M1519" s="102">
        <v>13</v>
      </c>
      <c r="N1519" s="245" t="s">
        <v>388</v>
      </c>
      <c r="O1519" s="246"/>
      <c r="P1519" s="246"/>
      <c r="Q1519" s="102">
        <v>29</v>
      </c>
      <c r="R1519" s="248" t="s">
        <v>372</v>
      </c>
      <c r="S1519" s="249"/>
      <c r="T1519" s="250"/>
      <c r="U1519" s="132"/>
    </row>
    <row r="1520" spans="1:21" ht="24.75" customHeight="1">
      <c r="A1520" s="265" t="s">
        <v>132</v>
      </c>
      <c r="B1520" s="266"/>
      <c r="C1520" s="158"/>
      <c r="D1520" s="158"/>
      <c r="E1520" s="108">
        <f t="shared" si="41"/>
        <v>0</v>
      </c>
      <c r="F1520" s="160"/>
      <c r="G1520" s="161"/>
      <c r="H1520" s="159"/>
      <c r="I1520" s="159"/>
      <c r="J1520" s="159"/>
      <c r="K1520" s="159"/>
      <c r="L1520" s="21"/>
      <c r="M1520" s="102">
        <v>14</v>
      </c>
      <c r="N1520" s="245" t="s">
        <v>389</v>
      </c>
      <c r="O1520" s="246"/>
      <c r="P1520" s="246"/>
      <c r="Q1520" s="109">
        <v>30</v>
      </c>
      <c r="R1520" s="248" t="s">
        <v>371</v>
      </c>
      <c r="S1520" s="249"/>
      <c r="T1520" s="250"/>
      <c r="U1520" s="132"/>
    </row>
    <row r="1521" spans="1:21" ht="24.75" customHeight="1">
      <c r="A1521" s="251" t="s">
        <v>731</v>
      </c>
      <c r="B1521" s="252"/>
      <c r="C1521" s="154" t="str">
        <f>IF(COUNTBLANK(C1508:C1520),"空欄あり",COUNT(C1508:C1520)-COUNTIF(C1508:C1520,0))</f>
        <v>空欄あり</v>
      </c>
      <c r="D1521" s="154" t="str">
        <f>IF(COUNTBLANK(D1508:D1520),"空欄あり",COUNT(D1508:D1520)-COUNTIF(D1508:D1520,0))</f>
        <v>空欄あり</v>
      </c>
      <c r="E1521" s="157"/>
      <c r="F1521" s="21"/>
      <c r="G1521" s="21"/>
      <c r="H1521" s="21"/>
      <c r="I1521" s="21"/>
      <c r="J1521" s="21"/>
      <c r="K1521" s="21"/>
      <c r="L1521" s="21"/>
      <c r="M1521" s="102">
        <v>15</v>
      </c>
      <c r="N1521" s="245" t="s">
        <v>390</v>
      </c>
      <c r="O1521" s="246"/>
      <c r="P1521" s="247"/>
      <c r="Q1521" s="102">
        <v>31</v>
      </c>
      <c r="R1521" s="248" t="s">
        <v>370</v>
      </c>
      <c r="S1521" s="249"/>
      <c r="T1521" s="250"/>
      <c r="U1521" s="132"/>
    </row>
    <row r="1522" spans="1:21" ht="24.75" customHeight="1">
      <c r="A1522" s="251" t="s">
        <v>732</v>
      </c>
      <c r="B1522" s="252"/>
      <c r="C1522" s="154" t="str">
        <f>IF(C1521="空欄あり","-",IF(D1505="","-",IF(I1505="","-",IF(G1522=0,"-",IF(C1521=10,SUM(C1508:C1520)*1.3,IF(C1521=11,SUM(C1508:C1520)*1.182,IF(C1521=12,SUM(C1508:C1520)*1.084,IF(C1521=13,SUM(C1508:C1520)*1,"-"))))))))</f>
        <v>-</v>
      </c>
      <c r="D1522" s="154" t="str">
        <f>IF(D1521="空欄あり","-",IF(D1505="","-",IF(I1505="","-",IF(G1522=0,"-",IF(D1521=10,SUM(D1508:D1520)*1.3,IF(D1521=11,SUM(D1508:D1520)*1.182,IF(D1521=12,SUM(D1508:D1520)*1.084,IF(D1521=13,SUM(D1508:D1520)*1,"-"))))))))</f>
        <v>-</v>
      </c>
      <c r="E1522" s="156" t="str">
        <f>IF(C1522="-","-",IF(D1522="-","-",D1522-C1522))</f>
        <v>-</v>
      </c>
      <c r="F1522" s="21"/>
      <c r="G1522" s="155">
        <f>IF(A1515=選択肢!$A$13,1,IF(A1515=選択肢!$A$14,1,0))</f>
        <v>0</v>
      </c>
      <c r="H1522" s="21"/>
      <c r="I1522" s="21"/>
      <c r="J1522" s="21"/>
      <c r="K1522" s="21"/>
      <c r="L1522" s="21"/>
      <c r="M1522" s="102">
        <v>16</v>
      </c>
      <c r="N1522" s="245" t="s">
        <v>391</v>
      </c>
      <c r="O1522" s="246"/>
      <c r="P1522" s="247"/>
      <c r="Q1522" s="21"/>
      <c r="R1522" s="21"/>
      <c r="S1522" s="21"/>
      <c r="T1522" s="21"/>
      <c r="U1522" s="132"/>
    </row>
    <row r="1523" spans="1:21" ht="18.600000000000001" thickBot="1">
      <c r="A1523" s="143"/>
      <c r="B1523" s="142"/>
      <c r="C1523" s="142"/>
      <c r="D1523" s="142"/>
      <c r="E1523" s="142"/>
      <c r="F1523" s="135"/>
      <c r="G1523" s="135"/>
      <c r="H1523" s="135"/>
      <c r="I1523" s="135"/>
      <c r="J1523" s="135"/>
      <c r="K1523" s="135"/>
      <c r="L1523" s="135"/>
      <c r="M1523" s="135"/>
      <c r="N1523" s="135"/>
      <c r="O1523" s="135"/>
      <c r="P1523" s="135"/>
      <c r="Q1523" s="135"/>
      <c r="R1523" s="135"/>
      <c r="S1523" s="135"/>
      <c r="T1523" s="135"/>
      <c r="U1523" s="136"/>
    </row>
    <row r="1524" spans="1:21" ht="18.600000000000001" thickBot="1"/>
    <row r="1525" spans="1:21">
      <c r="A1525" s="137">
        <v>40</v>
      </c>
      <c r="B1525" s="129"/>
      <c r="C1525" s="129"/>
      <c r="D1525" s="129"/>
      <c r="E1525" s="129"/>
      <c r="F1525" s="129"/>
      <c r="G1525" s="129"/>
      <c r="H1525" s="129"/>
      <c r="I1525" s="129"/>
      <c r="J1525" s="129"/>
      <c r="K1525" s="129"/>
      <c r="L1525" s="129"/>
      <c r="M1525" s="129"/>
      <c r="N1525" s="129"/>
      <c r="O1525" s="129"/>
      <c r="P1525" s="129"/>
      <c r="Q1525" s="129"/>
      <c r="R1525" s="129"/>
      <c r="S1525" s="129"/>
      <c r="T1525" s="129"/>
      <c r="U1525" s="130"/>
    </row>
    <row r="1526" spans="1:21" ht="23.25" customHeight="1">
      <c r="A1526" s="131"/>
      <c r="B1526" s="21"/>
      <c r="C1526" s="21"/>
      <c r="D1526" s="21"/>
      <c r="E1526" s="21"/>
      <c r="F1526" s="276" t="s">
        <v>139</v>
      </c>
      <c r="G1526" s="276"/>
      <c r="H1526" s="181"/>
      <c r="I1526" s="181"/>
      <c r="J1526" s="181"/>
      <c r="K1526" s="181"/>
      <c r="L1526" s="21"/>
      <c r="M1526" s="21"/>
      <c r="N1526" s="21"/>
      <c r="O1526" s="21"/>
      <c r="P1526" s="21"/>
      <c r="Q1526" s="21"/>
      <c r="R1526" s="21"/>
      <c r="S1526" s="21"/>
      <c r="T1526" s="21"/>
      <c r="U1526" s="132"/>
    </row>
    <row r="1527" spans="1:21">
      <c r="A1527" s="131" t="s">
        <v>636</v>
      </c>
      <c r="B1527" s="21"/>
      <c r="C1527" s="21"/>
      <c r="D1527" s="21"/>
      <c r="E1527" s="21"/>
      <c r="F1527" s="21"/>
      <c r="G1527" s="21"/>
      <c r="H1527" s="21"/>
      <c r="I1527" s="21"/>
      <c r="J1527" s="21"/>
      <c r="K1527" s="21"/>
      <c r="L1527" s="21"/>
      <c r="M1527" s="21"/>
      <c r="N1527" s="21"/>
      <c r="O1527" s="21"/>
      <c r="P1527" s="21"/>
      <c r="Q1527" s="21"/>
      <c r="R1527" s="21"/>
      <c r="S1527" s="21"/>
      <c r="T1527" s="21"/>
      <c r="U1527" s="132"/>
    </row>
    <row r="1528" spans="1:21">
      <c r="A1528" s="258" t="s">
        <v>123</v>
      </c>
      <c r="B1528" s="192"/>
      <c r="C1528" s="208"/>
      <c r="D1528" s="209"/>
      <c r="E1528" s="210"/>
      <c r="F1528" s="103"/>
      <c r="G1528" s="103"/>
      <c r="H1528" s="103"/>
      <c r="I1528" s="103"/>
      <c r="J1528" s="21"/>
      <c r="K1528" s="21"/>
      <c r="L1528" s="21"/>
      <c r="M1528" s="21"/>
      <c r="N1528" s="21"/>
      <c r="O1528" s="21"/>
      <c r="P1528" s="21"/>
      <c r="Q1528" s="21"/>
      <c r="R1528" s="21"/>
      <c r="S1528" s="21"/>
      <c r="T1528" s="21"/>
      <c r="U1528" s="132"/>
    </row>
    <row r="1529" spans="1:21">
      <c r="A1529" s="258" t="s">
        <v>43</v>
      </c>
      <c r="B1529" s="192"/>
      <c r="C1529" s="208"/>
      <c r="D1529" s="209"/>
      <c r="E1529" s="210"/>
      <c r="F1529" s="103"/>
      <c r="G1529" s="103"/>
      <c r="H1529" s="103"/>
      <c r="I1529" s="103"/>
      <c r="J1529" s="21"/>
      <c r="K1529" s="21"/>
      <c r="L1529" s="21"/>
      <c r="M1529" s="21"/>
      <c r="N1529" s="21"/>
      <c r="O1529" s="21"/>
      <c r="P1529" s="21"/>
      <c r="Q1529" s="21"/>
      <c r="R1529" s="21"/>
      <c r="S1529" s="21"/>
      <c r="T1529" s="21"/>
      <c r="U1529" s="132"/>
    </row>
    <row r="1530" spans="1:21">
      <c r="A1530" s="258" t="s">
        <v>44</v>
      </c>
      <c r="B1530" s="192"/>
      <c r="C1530" s="208"/>
      <c r="D1530" s="209"/>
      <c r="E1530" s="210"/>
      <c r="F1530" s="67"/>
      <c r="G1530" s="67"/>
      <c r="H1530" s="67"/>
      <c r="I1530" s="67"/>
      <c r="J1530" s="67"/>
      <c r="K1530" s="67"/>
      <c r="L1530" s="67"/>
      <c r="M1530" s="21"/>
      <c r="N1530" s="21"/>
      <c r="O1530" s="21"/>
      <c r="P1530" s="21"/>
      <c r="Q1530" s="21"/>
      <c r="R1530" s="21"/>
      <c r="S1530" s="21"/>
      <c r="T1530" s="21"/>
      <c r="U1530" s="132"/>
    </row>
    <row r="1531" spans="1:21">
      <c r="A1531" s="258" t="s">
        <v>45</v>
      </c>
      <c r="B1531" s="192"/>
      <c r="C1531" s="243"/>
      <c r="D1531" s="244"/>
      <c r="E1531" s="244"/>
      <c r="F1531" s="243"/>
      <c r="G1531" s="244"/>
      <c r="H1531" s="244"/>
      <c r="I1531" s="211"/>
      <c r="J1531" s="211"/>
      <c r="K1531" s="211"/>
      <c r="L1531" s="67"/>
      <c r="M1531" s="21"/>
      <c r="N1531" s="21"/>
      <c r="O1531" s="21"/>
      <c r="P1531" s="21"/>
      <c r="Q1531" s="21"/>
      <c r="R1531" s="21"/>
      <c r="S1531" s="21"/>
      <c r="T1531" s="21"/>
      <c r="U1531" s="132"/>
    </row>
    <row r="1532" spans="1:21">
      <c r="A1532" s="275" t="s">
        <v>46</v>
      </c>
      <c r="B1532" s="223"/>
      <c r="C1532" s="243"/>
      <c r="D1532" s="244"/>
      <c r="E1532" s="253"/>
      <c r="F1532" s="67"/>
      <c r="G1532" s="67"/>
      <c r="H1532" s="67"/>
      <c r="I1532" s="67"/>
      <c r="J1532" s="67"/>
      <c r="K1532" s="67"/>
      <c r="L1532" s="67"/>
      <c r="M1532" s="21"/>
      <c r="N1532" s="21"/>
      <c r="O1532" s="21"/>
      <c r="P1532" s="21"/>
      <c r="Q1532" s="21"/>
      <c r="R1532" s="21"/>
      <c r="S1532" s="21"/>
      <c r="T1532" s="21"/>
      <c r="U1532" s="132"/>
    </row>
    <row r="1533" spans="1:21">
      <c r="A1533" s="258" t="s">
        <v>47</v>
      </c>
      <c r="B1533" s="192"/>
      <c r="C1533" s="208"/>
      <c r="D1533" s="209"/>
      <c r="E1533" s="210"/>
      <c r="F1533" s="103"/>
      <c r="G1533" s="103"/>
      <c r="H1533" s="103"/>
      <c r="I1533" s="103"/>
      <c r="J1533" s="103"/>
      <c r="K1533" s="103"/>
      <c r="L1533" s="103"/>
      <c r="M1533" s="21"/>
      <c r="N1533" s="21"/>
      <c r="O1533" s="21"/>
      <c r="P1533" s="21"/>
      <c r="Q1533" s="21"/>
      <c r="R1533" s="21"/>
      <c r="S1533" s="21"/>
      <c r="T1533" s="21"/>
      <c r="U1533" s="132"/>
    </row>
    <row r="1534" spans="1:21" ht="12.75" customHeight="1">
      <c r="A1534" s="133"/>
      <c r="B1534" s="103"/>
      <c r="C1534" s="103"/>
      <c r="D1534" s="103"/>
      <c r="E1534" s="103"/>
      <c r="F1534" s="103"/>
      <c r="G1534" s="103"/>
      <c r="H1534" s="103"/>
      <c r="I1534" s="103"/>
      <c r="J1534" s="103"/>
      <c r="K1534" s="103"/>
      <c r="L1534" s="103"/>
      <c r="M1534" s="21"/>
      <c r="N1534" s="21"/>
      <c r="O1534" s="21"/>
      <c r="P1534" s="21"/>
      <c r="Q1534" s="21"/>
      <c r="R1534" s="21"/>
      <c r="S1534" s="21"/>
      <c r="T1534" s="21"/>
      <c r="U1534" s="132"/>
    </row>
    <row r="1535" spans="1:21" ht="23.25" customHeight="1">
      <c r="A1535" s="134" t="s">
        <v>186</v>
      </c>
      <c r="B1535" s="104"/>
      <c r="C1535" s="104"/>
      <c r="D1535" s="104"/>
      <c r="E1535" s="104"/>
      <c r="F1535" s="104"/>
      <c r="G1535" s="104"/>
      <c r="H1535" s="104"/>
      <c r="I1535" s="104"/>
      <c r="J1535" s="104"/>
      <c r="K1535" s="104"/>
      <c r="L1535" s="21"/>
      <c r="M1535" s="21"/>
      <c r="N1535" s="21"/>
      <c r="O1535" s="21"/>
      <c r="P1535" s="21"/>
      <c r="Q1535" s="21"/>
      <c r="R1535" s="21"/>
      <c r="S1535" s="21"/>
      <c r="T1535" s="21"/>
      <c r="U1535" s="132"/>
    </row>
    <row r="1536" spans="1:21">
      <c r="A1536" s="258"/>
      <c r="B1536" s="192"/>
      <c r="C1536" s="190" t="s">
        <v>63</v>
      </c>
      <c r="D1536" s="191"/>
      <c r="E1536" s="192"/>
      <c r="F1536" s="216" t="s">
        <v>138</v>
      </c>
      <c r="G1536" s="216"/>
      <c r="H1536" s="216"/>
      <c r="I1536" s="216"/>
      <c r="J1536" s="216"/>
      <c r="K1536" s="216"/>
      <c r="L1536" s="103"/>
      <c r="M1536" s="21"/>
      <c r="N1536" s="21"/>
      <c r="O1536" s="21"/>
      <c r="P1536" s="21"/>
      <c r="Q1536" s="21"/>
      <c r="R1536" s="21"/>
      <c r="S1536" s="21"/>
      <c r="T1536" s="21"/>
      <c r="U1536" s="132"/>
    </row>
    <row r="1537" spans="1:21">
      <c r="A1537" s="262" t="s">
        <v>637</v>
      </c>
      <c r="B1537" s="263"/>
      <c r="C1537" s="243"/>
      <c r="D1537" s="244"/>
      <c r="E1537" s="253"/>
      <c r="F1537" s="243"/>
      <c r="G1537" s="253"/>
      <c r="H1537" s="243"/>
      <c r="I1537" s="253"/>
      <c r="J1537" s="243"/>
      <c r="K1537" s="253"/>
      <c r="L1537" s="67"/>
      <c r="M1537" s="21"/>
      <c r="N1537" s="21"/>
      <c r="O1537" s="21"/>
      <c r="P1537" s="21"/>
      <c r="Q1537" s="21"/>
      <c r="R1537" s="21"/>
      <c r="S1537" s="21"/>
      <c r="T1537" s="21"/>
      <c r="U1537" s="132"/>
    </row>
    <row r="1538" spans="1:21">
      <c r="A1538" s="264" t="s">
        <v>638</v>
      </c>
      <c r="B1538" s="204"/>
      <c r="C1538" s="243"/>
      <c r="D1538" s="244"/>
      <c r="E1538" s="253"/>
      <c r="F1538" s="243"/>
      <c r="G1538" s="253"/>
      <c r="H1538" s="243"/>
      <c r="I1538" s="253"/>
      <c r="J1538" s="243"/>
      <c r="K1538" s="253"/>
      <c r="L1538" s="103"/>
      <c r="M1538" s="21"/>
      <c r="N1538" s="21"/>
      <c r="O1538" s="21"/>
      <c r="P1538" s="21"/>
      <c r="Q1538" s="21"/>
      <c r="R1538" s="21"/>
      <c r="S1538" s="21"/>
      <c r="T1538" s="21"/>
      <c r="U1538" s="132"/>
    </row>
    <row r="1539" spans="1:21">
      <c r="A1539" s="277" t="s">
        <v>48</v>
      </c>
      <c r="B1539" s="278"/>
      <c r="C1539" s="181"/>
      <c r="D1539" s="181"/>
      <c r="E1539" s="105" t="s">
        <v>133</v>
      </c>
      <c r="F1539" s="67"/>
      <c r="G1539" s="67"/>
      <c r="H1539" s="67"/>
      <c r="I1539" s="67"/>
      <c r="J1539" s="67"/>
      <c r="K1539" s="103"/>
      <c r="L1539" s="103"/>
      <c r="M1539" s="21"/>
      <c r="N1539" s="21"/>
      <c r="O1539" s="21"/>
      <c r="P1539" s="21"/>
      <c r="Q1539" s="21"/>
      <c r="R1539" s="21"/>
      <c r="S1539" s="21"/>
      <c r="T1539" s="21"/>
      <c r="U1539" s="132"/>
    </row>
    <row r="1540" spans="1:21">
      <c r="A1540" s="133"/>
      <c r="B1540" s="103"/>
      <c r="C1540" s="103"/>
      <c r="D1540" s="103"/>
      <c r="E1540" s="103"/>
      <c r="F1540" s="67"/>
      <c r="G1540" s="67"/>
      <c r="H1540" s="67"/>
      <c r="I1540" s="67"/>
      <c r="J1540" s="67"/>
      <c r="K1540" s="103"/>
      <c r="L1540" s="103"/>
      <c r="M1540" s="21"/>
      <c r="N1540" s="21"/>
      <c r="O1540" s="21"/>
      <c r="P1540" s="21"/>
      <c r="Q1540" s="21"/>
      <c r="R1540" s="21"/>
      <c r="S1540" s="21"/>
      <c r="T1540" s="21"/>
      <c r="U1540" s="132"/>
    </row>
    <row r="1541" spans="1:21" ht="23.25" customHeight="1">
      <c r="A1541" s="134" t="s">
        <v>187</v>
      </c>
      <c r="B1541" s="104"/>
      <c r="C1541" s="104"/>
      <c r="D1541" s="104"/>
      <c r="E1541" s="104"/>
      <c r="F1541" s="104"/>
      <c r="G1541" s="104"/>
      <c r="H1541" s="104"/>
      <c r="I1541" s="104"/>
      <c r="J1541" s="104"/>
      <c r="K1541" s="104"/>
      <c r="L1541" s="21"/>
      <c r="M1541" s="21"/>
      <c r="N1541" s="21"/>
      <c r="O1541" s="21"/>
      <c r="P1541" s="21"/>
      <c r="Q1541" s="21"/>
      <c r="R1541" s="21"/>
      <c r="S1541" s="21"/>
      <c r="T1541" s="21"/>
      <c r="U1541" s="132"/>
    </row>
    <row r="1542" spans="1:21" ht="34.5" customHeight="1">
      <c r="A1542" s="254" t="s">
        <v>743</v>
      </c>
      <c r="B1542" s="255"/>
      <c r="C1542" s="255"/>
      <c r="D1542" s="255"/>
      <c r="E1542" s="255"/>
      <c r="F1542" s="255"/>
      <c r="G1542" s="255"/>
      <c r="H1542" s="255"/>
      <c r="I1542" s="255"/>
      <c r="J1542" s="255"/>
      <c r="K1542" s="255"/>
      <c r="L1542" s="255"/>
      <c r="M1542" s="255"/>
      <c r="N1542" s="255"/>
      <c r="O1542" s="255"/>
      <c r="P1542" s="255"/>
      <c r="Q1542" s="255"/>
      <c r="R1542" s="255"/>
      <c r="S1542" s="255"/>
      <c r="T1542" s="255"/>
      <c r="U1542" s="132"/>
    </row>
    <row r="1543" spans="1:21" ht="102.45" customHeight="1">
      <c r="A1543" s="254"/>
      <c r="B1543" s="255"/>
      <c r="C1543" s="255"/>
      <c r="D1543" s="255"/>
      <c r="E1543" s="255"/>
      <c r="F1543" s="255"/>
      <c r="G1543" s="255"/>
      <c r="H1543" s="255"/>
      <c r="I1543" s="255"/>
      <c r="J1543" s="255"/>
      <c r="K1543" s="255"/>
      <c r="L1543" s="255"/>
      <c r="M1543" s="255"/>
      <c r="N1543" s="255"/>
      <c r="O1543" s="255"/>
      <c r="P1543" s="255"/>
      <c r="Q1543" s="255"/>
      <c r="R1543" s="255"/>
      <c r="S1543" s="255"/>
      <c r="T1543" s="255"/>
      <c r="U1543" s="132"/>
    </row>
    <row r="1544" spans="1:21">
      <c r="A1544" s="258" t="s">
        <v>179</v>
      </c>
      <c r="B1544" s="191"/>
      <c r="C1544" s="191"/>
      <c r="D1544" s="256"/>
      <c r="E1544" s="257"/>
      <c r="F1544" s="259" t="s">
        <v>180</v>
      </c>
      <c r="G1544" s="260"/>
      <c r="H1544" s="260"/>
      <c r="I1544" s="256"/>
      <c r="J1544" s="257"/>
      <c r="K1544" s="21"/>
      <c r="L1544" s="21"/>
      <c r="M1544" s="261" t="s">
        <v>395</v>
      </c>
      <c r="N1544" s="261"/>
      <c r="O1544" s="261"/>
      <c r="P1544" s="261"/>
      <c r="Q1544" s="261"/>
      <c r="R1544" s="261"/>
      <c r="S1544" s="261"/>
      <c r="T1544" s="261"/>
      <c r="U1544" s="132"/>
    </row>
    <row r="1545" spans="1:21" ht="18.600000000000001" thickBot="1">
      <c r="A1545" s="267" t="s">
        <v>393</v>
      </c>
      <c r="B1545" s="216"/>
      <c r="C1545" s="221" t="s">
        <v>135</v>
      </c>
      <c r="D1545" s="222"/>
      <c r="E1545" s="223"/>
      <c r="F1545" s="274" t="s">
        <v>394</v>
      </c>
      <c r="G1545" s="216"/>
      <c r="H1545" s="216"/>
      <c r="I1545" s="216"/>
      <c r="J1545" s="216"/>
      <c r="K1545" s="216"/>
      <c r="L1545" s="21"/>
      <c r="M1545" s="106" t="s">
        <v>24</v>
      </c>
      <c r="N1545" s="190" t="s">
        <v>359</v>
      </c>
      <c r="O1545" s="191"/>
      <c r="P1545" s="191"/>
      <c r="Q1545" s="106" t="s">
        <v>24</v>
      </c>
      <c r="R1545" s="190" t="s">
        <v>359</v>
      </c>
      <c r="S1545" s="191"/>
      <c r="T1545" s="192"/>
      <c r="U1545" s="132"/>
    </row>
    <row r="1546" spans="1:21" ht="18.75" customHeight="1" thickTop="1">
      <c r="A1546" s="267"/>
      <c r="B1546" s="216"/>
      <c r="C1546" s="26" t="s">
        <v>134</v>
      </c>
      <c r="D1546" s="26" t="s">
        <v>50</v>
      </c>
      <c r="E1546" s="39" t="s">
        <v>51</v>
      </c>
      <c r="F1546" s="107" t="s">
        <v>52</v>
      </c>
      <c r="G1546" s="70" t="s">
        <v>53</v>
      </c>
      <c r="H1546" s="46" t="s">
        <v>54</v>
      </c>
      <c r="I1546" s="46" t="s">
        <v>55</v>
      </c>
      <c r="J1546" s="46" t="s">
        <v>56</v>
      </c>
      <c r="K1546" s="46" t="s">
        <v>57</v>
      </c>
      <c r="L1546" s="21"/>
      <c r="M1546" s="102">
        <v>1</v>
      </c>
      <c r="N1546" s="245" t="s">
        <v>386</v>
      </c>
      <c r="O1546" s="246"/>
      <c r="P1546" s="246"/>
      <c r="Q1546" s="102">
        <v>17</v>
      </c>
      <c r="R1546" s="248" t="s">
        <v>241</v>
      </c>
      <c r="S1546" s="249"/>
      <c r="T1546" s="250"/>
      <c r="U1546" s="132"/>
    </row>
    <row r="1547" spans="1:21" ht="24.75" customHeight="1">
      <c r="A1547" s="265" t="s">
        <v>124</v>
      </c>
      <c r="B1547" s="266"/>
      <c r="C1547" s="158"/>
      <c r="D1547" s="158"/>
      <c r="E1547" s="108">
        <f t="shared" ref="E1547:E1559" si="42">D1547-C1547</f>
        <v>0</v>
      </c>
      <c r="F1547" s="160"/>
      <c r="G1547" s="161"/>
      <c r="H1547" s="159"/>
      <c r="I1547" s="159"/>
      <c r="J1547" s="159"/>
      <c r="K1547" s="159"/>
      <c r="L1547" s="21"/>
      <c r="M1547" s="102">
        <v>2</v>
      </c>
      <c r="N1547" s="245" t="s">
        <v>360</v>
      </c>
      <c r="O1547" s="246"/>
      <c r="P1547" s="246"/>
      <c r="Q1547" s="109">
        <v>18</v>
      </c>
      <c r="R1547" s="248" t="s">
        <v>385</v>
      </c>
      <c r="S1547" s="249"/>
      <c r="T1547" s="250"/>
      <c r="U1547" s="132"/>
    </row>
    <row r="1548" spans="1:21" ht="24.75" customHeight="1">
      <c r="A1548" s="265" t="s">
        <v>125</v>
      </c>
      <c r="B1548" s="266"/>
      <c r="C1548" s="158"/>
      <c r="D1548" s="158"/>
      <c r="E1548" s="108">
        <f t="shared" si="42"/>
        <v>0</v>
      </c>
      <c r="F1548" s="160"/>
      <c r="G1548" s="161"/>
      <c r="H1548" s="159"/>
      <c r="I1548" s="159"/>
      <c r="J1548" s="159"/>
      <c r="K1548" s="159"/>
      <c r="L1548" s="21"/>
      <c r="M1548" s="102">
        <v>3</v>
      </c>
      <c r="N1548" s="245" t="s">
        <v>387</v>
      </c>
      <c r="O1548" s="246"/>
      <c r="P1548" s="246"/>
      <c r="Q1548" s="102">
        <v>19</v>
      </c>
      <c r="R1548" s="248" t="s">
        <v>384</v>
      </c>
      <c r="S1548" s="249"/>
      <c r="T1548" s="250"/>
      <c r="U1548" s="132"/>
    </row>
    <row r="1549" spans="1:21" ht="27" customHeight="1">
      <c r="A1549" s="265" t="s">
        <v>126</v>
      </c>
      <c r="B1549" s="266"/>
      <c r="C1549" s="158"/>
      <c r="D1549" s="158"/>
      <c r="E1549" s="108">
        <f t="shared" si="42"/>
        <v>0</v>
      </c>
      <c r="F1549" s="160"/>
      <c r="G1549" s="161"/>
      <c r="H1549" s="159"/>
      <c r="I1549" s="159"/>
      <c r="J1549" s="159"/>
      <c r="K1549" s="159"/>
      <c r="L1549" s="21"/>
      <c r="M1549" s="102">
        <v>4</v>
      </c>
      <c r="N1549" s="245" t="s">
        <v>362</v>
      </c>
      <c r="O1549" s="246"/>
      <c r="P1549" s="246"/>
      <c r="Q1549" s="102">
        <v>20</v>
      </c>
      <c r="R1549" s="248" t="s">
        <v>383</v>
      </c>
      <c r="S1549" s="249"/>
      <c r="T1549" s="250"/>
      <c r="U1549" s="132"/>
    </row>
    <row r="1550" spans="1:21" ht="24.75" customHeight="1">
      <c r="A1550" s="265" t="s">
        <v>127</v>
      </c>
      <c r="B1550" s="266"/>
      <c r="C1550" s="158"/>
      <c r="D1550" s="158"/>
      <c r="E1550" s="108">
        <f t="shared" si="42"/>
        <v>0</v>
      </c>
      <c r="F1550" s="160"/>
      <c r="G1550" s="161"/>
      <c r="H1550" s="159"/>
      <c r="I1550" s="159"/>
      <c r="J1550" s="159"/>
      <c r="K1550" s="159"/>
      <c r="L1550" s="21"/>
      <c r="M1550" s="102">
        <v>5</v>
      </c>
      <c r="N1550" s="245" t="s">
        <v>363</v>
      </c>
      <c r="O1550" s="246"/>
      <c r="P1550" s="246"/>
      <c r="Q1550" s="109">
        <v>21</v>
      </c>
      <c r="R1550" s="248" t="s">
        <v>380</v>
      </c>
      <c r="S1550" s="249"/>
      <c r="T1550" s="250"/>
      <c r="U1550" s="132"/>
    </row>
    <row r="1551" spans="1:21" ht="24.75" customHeight="1">
      <c r="A1551" s="270" t="s">
        <v>658</v>
      </c>
      <c r="B1551" s="271"/>
      <c r="C1551" s="158"/>
      <c r="D1551" s="158"/>
      <c r="E1551" s="108">
        <f t="shared" si="42"/>
        <v>0</v>
      </c>
      <c r="F1551" s="160"/>
      <c r="G1551" s="161"/>
      <c r="H1551" s="159"/>
      <c r="I1551" s="159"/>
      <c r="J1551" s="159"/>
      <c r="K1551" s="159"/>
      <c r="L1551" s="21"/>
      <c r="M1551" s="102">
        <v>6</v>
      </c>
      <c r="N1551" s="245" t="s">
        <v>364</v>
      </c>
      <c r="O1551" s="246"/>
      <c r="P1551" s="246"/>
      <c r="Q1551" s="102">
        <v>22</v>
      </c>
      <c r="R1551" s="248" t="s">
        <v>379</v>
      </c>
      <c r="S1551" s="249"/>
      <c r="T1551" s="250"/>
      <c r="U1551" s="132"/>
    </row>
    <row r="1552" spans="1:21" ht="24.75" customHeight="1">
      <c r="A1552" s="270" t="s">
        <v>659</v>
      </c>
      <c r="B1552" s="271"/>
      <c r="C1552" s="158"/>
      <c r="D1552" s="158"/>
      <c r="E1552" s="108">
        <f t="shared" si="42"/>
        <v>0</v>
      </c>
      <c r="F1552" s="160"/>
      <c r="G1552" s="161"/>
      <c r="H1552" s="159"/>
      <c r="I1552" s="159"/>
      <c r="J1552" s="159"/>
      <c r="K1552" s="159"/>
      <c r="L1552" s="21"/>
      <c r="M1552" s="102">
        <v>7</v>
      </c>
      <c r="N1552" s="245" t="s">
        <v>365</v>
      </c>
      <c r="O1552" s="246"/>
      <c r="P1552" s="246"/>
      <c r="Q1552" s="102">
        <v>23</v>
      </c>
      <c r="R1552" s="248" t="s">
        <v>378</v>
      </c>
      <c r="S1552" s="249"/>
      <c r="T1552" s="250"/>
      <c r="U1552" s="132"/>
    </row>
    <row r="1553" spans="1:21" ht="29.4" customHeight="1">
      <c r="A1553" s="272" t="s">
        <v>128</v>
      </c>
      <c r="B1553" s="273"/>
      <c r="C1553" s="158"/>
      <c r="D1553" s="158"/>
      <c r="E1553" s="108">
        <f t="shared" si="42"/>
        <v>0</v>
      </c>
      <c r="F1553" s="160"/>
      <c r="G1553" s="161"/>
      <c r="H1553" s="159"/>
      <c r="I1553" s="159"/>
      <c r="J1553" s="159"/>
      <c r="K1553" s="159"/>
      <c r="L1553" s="21"/>
      <c r="M1553" s="102">
        <v>8</v>
      </c>
      <c r="N1553" s="245" t="s">
        <v>366</v>
      </c>
      <c r="O1553" s="246"/>
      <c r="P1553" s="246"/>
      <c r="Q1553" s="109">
        <v>24</v>
      </c>
      <c r="R1553" s="248" t="s">
        <v>377</v>
      </c>
      <c r="S1553" s="249"/>
      <c r="T1553" s="250"/>
      <c r="U1553" s="132"/>
    </row>
    <row r="1554" spans="1:21" ht="32.4" customHeight="1">
      <c r="A1554" s="268" t="s">
        <v>734</v>
      </c>
      <c r="B1554" s="269"/>
      <c r="C1554" s="158"/>
      <c r="D1554" s="158"/>
      <c r="E1554" s="108">
        <f t="shared" si="42"/>
        <v>0</v>
      </c>
      <c r="F1554" s="160"/>
      <c r="G1554" s="161"/>
      <c r="H1554" s="159"/>
      <c r="I1554" s="159"/>
      <c r="J1554" s="159"/>
      <c r="K1554" s="159"/>
      <c r="L1554" s="21"/>
      <c r="M1554" s="102">
        <v>9</v>
      </c>
      <c r="N1554" s="245" t="s">
        <v>367</v>
      </c>
      <c r="O1554" s="246"/>
      <c r="P1554" s="246"/>
      <c r="Q1554" s="102">
        <v>25</v>
      </c>
      <c r="R1554" s="248" t="s">
        <v>376</v>
      </c>
      <c r="S1554" s="249"/>
      <c r="T1554" s="250"/>
      <c r="U1554" s="132"/>
    </row>
    <row r="1555" spans="1:21" ht="24.75" customHeight="1">
      <c r="A1555" s="265" t="s">
        <v>129</v>
      </c>
      <c r="B1555" s="266"/>
      <c r="C1555" s="158"/>
      <c r="D1555" s="158"/>
      <c r="E1555" s="108">
        <f t="shared" si="42"/>
        <v>0</v>
      </c>
      <c r="F1555" s="160"/>
      <c r="G1555" s="161"/>
      <c r="H1555" s="159"/>
      <c r="I1555" s="159"/>
      <c r="J1555" s="159"/>
      <c r="K1555" s="159"/>
      <c r="L1555" s="21"/>
      <c r="M1555" s="102">
        <v>10</v>
      </c>
      <c r="N1555" s="245" t="s">
        <v>368</v>
      </c>
      <c r="O1555" s="246"/>
      <c r="P1555" s="246"/>
      <c r="Q1555" s="102">
        <v>26</v>
      </c>
      <c r="R1555" s="248" t="s">
        <v>375</v>
      </c>
      <c r="S1555" s="249"/>
      <c r="T1555" s="250"/>
      <c r="U1555" s="132"/>
    </row>
    <row r="1556" spans="1:21" ht="24.75" customHeight="1">
      <c r="A1556" s="270" t="s">
        <v>660</v>
      </c>
      <c r="B1556" s="271"/>
      <c r="C1556" s="158"/>
      <c r="D1556" s="158"/>
      <c r="E1556" s="108">
        <f t="shared" si="42"/>
        <v>0</v>
      </c>
      <c r="F1556" s="160"/>
      <c r="G1556" s="161"/>
      <c r="H1556" s="159"/>
      <c r="I1556" s="159"/>
      <c r="J1556" s="159"/>
      <c r="K1556" s="159"/>
      <c r="L1556" s="21"/>
      <c r="M1556" s="102">
        <v>11</v>
      </c>
      <c r="N1556" s="245" t="s">
        <v>245</v>
      </c>
      <c r="O1556" s="246"/>
      <c r="P1556" s="246"/>
      <c r="Q1556" s="109">
        <v>27</v>
      </c>
      <c r="R1556" s="248" t="s">
        <v>374</v>
      </c>
      <c r="S1556" s="249"/>
      <c r="T1556" s="250"/>
      <c r="U1556" s="132"/>
    </row>
    <row r="1557" spans="1:21" ht="24.75" customHeight="1">
      <c r="A1557" s="265" t="s">
        <v>130</v>
      </c>
      <c r="B1557" s="266"/>
      <c r="C1557" s="158"/>
      <c r="D1557" s="158"/>
      <c r="E1557" s="108">
        <f t="shared" si="42"/>
        <v>0</v>
      </c>
      <c r="F1557" s="160"/>
      <c r="G1557" s="161"/>
      <c r="H1557" s="159"/>
      <c r="I1557" s="159"/>
      <c r="J1557" s="159"/>
      <c r="K1557" s="159"/>
      <c r="L1557" s="21"/>
      <c r="M1557" s="102">
        <v>12</v>
      </c>
      <c r="N1557" s="245" t="s">
        <v>369</v>
      </c>
      <c r="O1557" s="246"/>
      <c r="P1557" s="246"/>
      <c r="Q1557" s="102">
        <v>28</v>
      </c>
      <c r="R1557" s="248" t="s">
        <v>373</v>
      </c>
      <c r="S1557" s="249"/>
      <c r="T1557" s="250"/>
      <c r="U1557" s="132"/>
    </row>
    <row r="1558" spans="1:21" ht="24.75" customHeight="1">
      <c r="A1558" s="265" t="s">
        <v>131</v>
      </c>
      <c r="B1558" s="266"/>
      <c r="C1558" s="158"/>
      <c r="D1558" s="158"/>
      <c r="E1558" s="108">
        <f t="shared" si="42"/>
        <v>0</v>
      </c>
      <c r="F1558" s="160"/>
      <c r="G1558" s="161"/>
      <c r="H1558" s="159"/>
      <c r="I1558" s="159"/>
      <c r="J1558" s="159"/>
      <c r="K1558" s="159"/>
      <c r="L1558" s="21"/>
      <c r="M1558" s="102">
        <v>13</v>
      </c>
      <c r="N1558" s="245" t="s">
        <v>388</v>
      </c>
      <c r="O1558" s="246"/>
      <c r="P1558" s="246"/>
      <c r="Q1558" s="102">
        <v>29</v>
      </c>
      <c r="R1558" s="248" t="s">
        <v>372</v>
      </c>
      <c r="S1558" s="249"/>
      <c r="T1558" s="250"/>
      <c r="U1558" s="132"/>
    </row>
    <row r="1559" spans="1:21" ht="24.75" customHeight="1">
      <c r="A1559" s="265" t="s">
        <v>132</v>
      </c>
      <c r="B1559" s="266"/>
      <c r="C1559" s="158"/>
      <c r="D1559" s="158"/>
      <c r="E1559" s="108">
        <f t="shared" si="42"/>
        <v>0</v>
      </c>
      <c r="F1559" s="160"/>
      <c r="G1559" s="161"/>
      <c r="H1559" s="159"/>
      <c r="I1559" s="159"/>
      <c r="J1559" s="159"/>
      <c r="K1559" s="159"/>
      <c r="L1559" s="21"/>
      <c r="M1559" s="102">
        <v>14</v>
      </c>
      <c r="N1559" s="245" t="s">
        <v>389</v>
      </c>
      <c r="O1559" s="246"/>
      <c r="P1559" s="246"/>
      <c r="Q1559" s="109">
        <v>30</v>
      </c>
      <c r="R1559" s="248" t="s">
        <v>371</v>
      </c>
      <c r="S1559" s="249"/>
      <c r="T1559" s="250"/>
      <c r="U1559" s="132"/>
    </row>
    <row r="1560" spans="1:21" ht="24.75" customHeight="1">
      <c r="A1560" s="251" t="s">
        <v>731</v>
      </c>
      <c r="B1560" s="252"/>
      <c r="C1560" s="154" t="str">
        <f>IF(COUNTBLANK(C1547:C1559),"空欄あり",COUNT(C1547:C1559)-COUNTIF(C1547:C1559,0))</f>
        <v>空欄あり</v>
      </c>
      <c r="D1560" s="154" t="str">
        <f>IF(COUNTBLANK(D1547:D1559),"空欄あり",COUNT(D1547:D1559)-COUNTIF(D1547:D1559,0))</f>
        <v>空欄あり</v>
      </c>
      <c r="E1560" s="157"/>
      <c r="F1560" s="21"/>
      <c r="G1560" s="21"/>
      <c r="H1560" s="21"/>
      <c r="I1560" s="21"/>
      <c r="J1560" s="21"/>
      <c r="K1560" s="21"/>
      <c r="L1560" s="21"/>
      <c r="M1560" s="102">
        <v>15</v>
      </c>
      <c r="N1560" s="245" t="s">
        <v>390</v>
      </c>
      <c r="O1560" s="246"/>
      <c r="P1560" s="247"/>
      <c r="Q1560" s="102">
        <v>31</v>
      </c>
      <c r="R1560" s="248" t="s">
        <v>370</v>
      </c>
      <c r="S1560" s="249"/>
      <c r="T1560" s="250"/>
      <c r="U1560" s="132"/>
    </row>
    <row r="1561" spans="1:21" ht="24.75" customHeight="1">
      <c r="A1561" s="251" t="s">
        <v>732</v>
      </c>
      <c r="B1561" s="252"/>
      <c r="C1561" s="154" t="str">
        <f>IF(C1560="空欄あり","-",IF(D1544="","-",IF(I1544="","-",IF(G1561=0,"-",IF(C1560=10,SUM(C1547:C1559)*1.3,IF(C1560=11,SUM(C1547:C1559)*1.182,IF(C1560=12,SUM(C1547:C1559)*1.084,IF(C1560=13,SUM(C1547:C1559)*1,"-"))))))))</f>
        <v>-</v>
      </c>
      <c r="D1561" s="154" t="str">
        <f>IF(D1560="空欄あり","-",IF(D1544="","-",IF(I1544="","-",IF(G1561=0,"-",IF(D1560=10,SUM(D1547:D1559)*1.3,IF(D1560=11,SUM(D1547:D1559)*1.182,IF(D1560=12,SUM(D1547:D1559)*1.084,IF(D1560=13,SUM(D1547:D1559)*1,"-"))))))))</f>
        <v>-</v>
      </c>
      <c r="E1561" s="156" t="str">
        <f>IF(C1561="-","-",IF(D1561="-","-",D1561-C1561))</f>
        <v>-</v>
      </c>
      <c r="F1561" s="21"/>
      <c r="G1561" s="155">
        <f>IF(A1554=選択肢!$A$13,1,IF(A1554=選択肢!$A$14,1,0))</f>
        <v>0</v>
      </c>
      <c r="H1561" s="21"/>
      <c r="I1561" s="21"/>
      <c r="J1561" s="21"/>
      <c r="K1561" s="21"/>
      <c r="L1561" s="21"/>
      <c r="M1561" s="102">
        <v>16</v>
      </c>
      <c r="N1561" s="245" t="s">
        <v>391</v>
      </c>
      <c r="O1561" s="246"/>
      <c r="P1561" s="247"/>
      <c r="Q1561" s="21"/>
      <c r="R1561" s="21"/>
      <c r="S1561" s="21"/>
      <c r="T1561" s="21"/>
      <c r="U1561" s="132"/>
    </row>
    <row r="1562" spans="1:21" ht="18.600000000000001" thickBot="1">
      <c r="A1562" s="143"/>
      <c r="B1562" s="142"/>
      <c r="C1562" s="142"/>
      <c r="D1562" s="142"/>
      <c r="E1562" s="142"/>
      <c r="F1562" s="135"/>
      <c r="G1562" s="135"/>
      <c r="H1562" s="135"/>
      <c r="I1562" s="135"/>
      <c r="J1562" s="135"/>
      <c r="K1562" s="135"/>
      <c r="L1562" s="135"/>
      <c r="M1562" s="135"/>
      <c r="N1562" s="135"/>
      <c r="O1562" s="135"/>
      <c r="P1562" s="135"/>
      <c r="Q1562" s="135"/>
      <c r="R1562" s="135"/>
      <c r="S1562" s="135"/>
      <c r="T1562" s="135"/>
      <c r="U1562" s="136"/>
    </row>
    <row r="1563" spans="1:21" ht="18.600000000000001" thickBot="1"/>
    <row r="1564" spans="1:21">
      <c r="A1564" s="137">
        <v>41</v>
      </c>
      <c r="B1564" s="129"/>
      <c r="C1564" s="129"/>
      <c r="D1564" s="129"/>
      <c r="E1564" s="129"/>
      <c r="F1564" s="129"/>
      <c r="G1564" s="129"/>
      <c r="H1564" s="129"/>
      <c r="I1564" s="129"/>
      <c r="J1564" s="129"/>
      <c r="K1564" s="129"/>
      <c r="L1564" s="129"/>
      <c r="M1564" s="129"/>
      <c r="N1564" s="129"/>
      <c r="O1564" s="129"/>
      <c r="P1564" s="129"/>
      <c r="Q1564" s="129"/>
      <c r="R1564" s="129"/>
      <c r="S1564" s="129"/>
      <c r="T1564" s="129"/>
      <c r="U1564" s="130"/>
    </row>
    <row r="1565" spans="1:21" ht="23.25" customHeight="1">
      <c r="A1565" s="131"/>
      <c r="B1565" s="21"/>
      <c r="C1565" s="21"/>
      <c r="D1565" s="21"/>
      <c r="E1565" s="21"/>
      <c r="F1565" s="276" t="s">
        <v>139</v>
      </c>
      <c r="G1565" s="276"/>
      <c r="H1565" s="181"/>
      <c r="I1565" s="181"/>
      <c r="J1565" s="181"/>
      <c r="K1565" s="181"/>
      <c r="L1565" s="21"/>
      <c r="M1565" s="21"/>
      <c r="N1565" s="21"/>
      <c r="O1565" s="21"/>
      <c r="P1565" s="21"/>
      <c r="Q1565" s="21"/>
      <c r="R1565" s="21"/>
      <c r="S1565" s="21"/>
      <c r="T1565" s="21"/>
      <c r="U1565" s="132"/>
    </row>
    <row r="1566" spans="1:21">
      <c r="A1566" s="131" t="s">
        <v>636</v>
      </c>
      <c r="B1566" s="21"/>
      <c r="C1566" s="21"/>
      <c r="D1566" s="21"/>
      <c r="E1566" s="21"/>
      <c r="F1566" s="21"/>
      <c r="G1566" s="21"/>
      <c r="H1566" s="21"/>
      <c r="I1566" s="21"/>
      <c r="J1566" s="21"/>
      <c r="K1566" s="21"/>
      <c r="L1566" s="21"/>
      <c r="M1566" s="21"/>
      <c r="N1566" s="21"/>
      <c r="O1566" s="21"/>
      <c r="P1566" s="21"/>
      <c r="Q1566" s="21"/>
      <c r="R1566" s="21"/>
      <c r="S1566" s="21"/>
      <c r="T1566" s="21"/>
      <c r="U1566" s="132"/>
    </row>
    <row r="1567" spans="1:21">
      <c r="A1567" s="258" t="s">
        <v>123</v>
      </c>
      <c r="B1567" s="192"/>
      <c r="C1567" s="208"/>
      <c r="D1567" s="209"/>
      <c r="E1567" s="210"/>
      <c r="F1567" s="103"/>
      <c r="G1567" s="103"/>
      <c r="H1567" s="103"/>
      <c r="I1567" s="103"/>
      <c r="J1567" s="21"/>
      <c r="K1567" s="21"/>
      <c r="L1567" s="21"/>
      <c r="M1567" s="21"/>
      <c r="N1567" s="21"/>
      <c r="O1567" s="21"/>
      <c r="P1567" s="21"/>
      <c r="Q1567" s="21"/>
      <c r="R1567" s="21"/>
      <c r="S1567" s="21"/>
      <c r="T1567" s="21"/>
      <c r="U1567" s="132"/>
    </row>
    <row r="1568" spans="1:21">
      <c r="A1568" s="258" t="s">
        <v>43</v>
      </c>
      <c r="B1568" s="192"/>
      <c r="C1568" s="208"/>
      <c r="D1568" s="209"/>
      <c r="E1568" s="210"/>
      <c r="F1568" s="103"/>
      <c r="G1568" s="103"/>
      <c r="H1568" s="103"/>
      <c r="I1568" s="103"/>
      <c r="J1568" s="21"/>
      <c r="K1568" s="21"/>
      <c r="L1568" s="21"/>
      <c r="M1568" s="21"/>
      <c r="N1568" s="21"/>
      <c r="O1568" s="21"/>
      <c r="P1568" s="21"/>
      <c r="Q1568" s="21"/>
      <c r="R1568" s="21"/>
      <c r="S1568" s="21"/>
      <c r="T1568" s="21"/>
      <c r="U1568" s="132"/>
    </row>
    <row r="1569" spans="1:21">
      <c r="A1569" s="258" t="s">
        <v>44</v>
      </c>
      <c r="B1569" s="192"/>
      <c r="C1569" s="208"/>
      <c r="D1569" s="209"/>
      <c r="E1569" s="210"/>
      <c r="F1569" s="67"/>
      <c r="G1569" s="67"/>
      <c r="H1569" s="67"/>
      <c r="I1569" s="67"/>
      <c r="J1569" s="67"/>
      <c r="K1569" s="67"/>
      <c r="L1569" s="67"/>
      <c r="M1569" s="21"/>
      <c r="N1569" s="21"/>
      <c r="O1569" s="21"/>
      <c r="P1569" s="21"/>
      <c r="Q1569" s="21"/>
      <c r="R1569" s="21"/>
      <c r="S1569" s="21"/>
      <c r="T1569" s="21"/>
      <c r="U1569" s="132"/>
    </row>
    <row r="1570" spans="1:21">
      <c r="A1570" s="258" t="s">
        <v>45</v>
      </c>
      <c r="B1570" s="192"/>
      <c r="C1570" s="243"/>
      <c r="D1570" s="244"/>
      <c r="E1570" s="244"/>
      <c r="F1570" s="243"/>
      <c r="G1570" s="244"/>
      <c r="H1570" s="244"/>
      <c r="I1570" s="211"/>
      <c r="J1570" s="211"/>
      <c r="K1570" s="211"/>
      <c r="L1570" s="67"/>
      <c r="M1570" s="21"/>
      <c r="N1570" s="21"/>
      <c r="O1570" s="21"/>
      <c r="P1570" s="21"/>
      <c r="Q1570" s="21"/>
      <c r="R1570" s="21"/>
      <c r="S1570" s="21"/>
      <c r="T1570" s="21"/>
      <c r="U1570" s="132"/>
    </row>
    <row r="1571" spans="1:21">
      <c r="A1571" s="275" t="s">
        <v>46</v>
      </c>
      <c r="B1571" s="223"/>
      <c r="C1571" s="243"/>
      <c r="D1571" s="244"/>
      <c r="E1571" s="253"/>
      <c r="F1571" s="67"/>
      <c r="G1571" s="67"/>
      <c r="H1571" s="67"/>
      <c r="I1571" s="67"/>
      <c r="J1571" s="67"/>
      <c r="K1571" s="67"/>
      <c r="L1571" s="67"/>
      <c r="M1571" s="21"/>
      <c r="N1571" s="21"/>
      <c r="O1571" s="21"/>
      <c r="P1571" s="21"/>
      <c r="Q1571" s="21"/>
      <c r="R1571" s="21"/>
      <c r="S1571" s="21"/>
      <c r="T1571" s="21"/>
      <c r="U1571" s="132"/>
    </row>
    <row r="1572" spans="1:21">
      <c r="A1572" s="258" t="s">
        <v>47</v>
      </c>
      <c r="B1572" s="192"/>
      <c r="C1572" s="208"/>
      <c r="D1572" s="209"/>
      <c r="E1572" s="210"/>
      <c r="F1572" s="103"/>
      <c r="G1572" s="103"/>
      <c r="H1572" s="103"/>
      <c r="I1572" s="103"/>
      <c r="J1572" s="103"/>
      <c r="K1572" s="103"/>
      <c r="L1572" s="103"/>
      <c r="M1572" s="21"/>
      <c r="N1572" s="21"/>
      <c r="O1572" s="21"/>
      <c r="P1572" s="21"/>
      <c r="Q1572" s="21"/>
      <c r="R1572" s="21"/>
      <c r="S1572" s="21"/>
      <c r="T1572" s="21"/>
      <c r="U1572" s="132"/>
    </row>
    <row r="1573" spans="1:21" ht="12.75" customHeight="1">
      <c r="A1573" s="133"/>
      <c r="B1573" s="103"/>
      <c r="C1573" s="103"/>
      <c r="D1573" s="103"/>
      <c r="E1573" s="103"/>
      <c r="F1573" s="103"/>
      <c r="G1573" s="103"/>
      <c r="H1573" s="103"/>
      <c r="I1573" s="103"/>
      <c r="J1573" s="103"/>
      <c r="K1573" s="103"/>
      <c r="L1573" s="103"/>
      <c r="M1573" s="21"/>
      <c r="N1573" s="21"/>
      <c r="O1573" s="21"/>
      <c r="P1573" s="21"/>
      <c r="Q1573" s="21"/>
      <c r="R1573" s="21"/>
      <c r="S1573" s="21"/>
      <c r="T1573" s="21"/>
      <c r="U1573" s="132"/>
    </row>
    <row r="1574" spans="1:21" ht="23.25" customHeight="1">
      <c r="A1574" s="134" t="s">
        <v>186</v>
      </c>
      <c r="B1574" s="104"/>
      <c r="C1574" s="104"/>
      <c r="D1574" s="104"/>
      <c r="E1574" s="104"/>
      <c r="F1574" s="104"/>
      <c r="G1574" s="104"/>
      <c r="H1574" s="104"/>
      <c r="I1574" s="104"/>
      <c r="J1574" s="104"/>
      <c r="K1574" s="104"/>
      <c r="L1574" s="21"/>
      <c r="M1574" s="21"/>
      <c r="N1574" s="21"/>
      <c r="O1574" s="21"/>
      <c r="P1574" s="21"/>
      <c r="Q1574" s="21"/>
      <c r="R1574" s="21"/>
      <c r="S1574" s="21"/>
      <c r="T1574" s="21"/>
      <c r="U1574" s="132"/>
    </row>
    <row r="1575" spans="1:21">
      <c r="A1575" s="258"/>
      <c r="B1575" s="192"/>
      <c r="C1575" s="190" t="s">
        <v>63</v>
      </c>
      <c r="D1575" s="191"/>
      <c r="E1575" s="192"/>
      <c r="F1575" s="216" t="s">
        <v>138</v>
      </c>
      <c r="G1575" s="216"/>
      <c r="H1575" s="216"/>
      <c r="I1575" s="216"/>
      <c r="J1575" s="216"/>
      <c r="K1575" s="216"/>
      <c r="L1575" s="103"/>
      <c r="M1575" s="21"/>
      <c r="N1575" s="21"/>
      <c r="O1575" s="21"/>
      <c r="P1575" s="21"/>
      <c r="Q1575" s="21"/>
      <c r="R1575" s="21"/>
      <c r="S1575" s="21"/>
      <c r="T1575" s="21"/>
      <c r="U1575" s="132"/>
    </row>
    <row r="1576" spans="1:21">
      <c r="A1576" s="262" t="s">
        <v>637</v>
      </c>
      <c r="B1576" s="263"/>
      <c r="C1576" s="243"/>
      <c r="D1576" s="244"/>
      <c r="E1576" s="253"/>
      <c r="F1576" s="243"/>
      <c r="G1576" s="253"/>
      <c r="H1576" s="243"/>
      <c r="I1576" s="253"/>
      <c r="J1576" s="243"/>
      <c r="K1576" s="253"/>
      <c r="L1576" s="67"/>
      <c r="M1576" s="21"/>
      <c r="N1576" s="21"/>
      <c r="O1576" s="21"/>
      <c r="P1576" s="21"/>
      <c r="Q1576" s="21"/>
      <c r="R1576" s="21"/>
      <c r="S1576" s="21"/>
      <c r="T1576" s="21"/>
      <c r="U1576" s="132"/>
    </row>
    <row r="1577" spans="1:21">
      <c r="A1577" s="264" t="s">
        <v>638</v>
      </c>
      <c r="B1577" s="204"/>
      <c r="C1577" s="243"/>
      <c r="D1577" s="244"/>
      <c r="E1577" s="253"/>
      <c r="F1577" s="243"/>
      <c r="G1577" s="253"/>
      <c r="H1577" s="243"/>
      <c r="I1577" s="253"/>
      <c r="J1577" s="243"/>
      <c r="K1577" s="253"/>
      <c r="L1577" s="103"/>
      <c r="M1577" s="21"/>
      <c r="N1577" s="21"/>
      <c r="O1577" s="21"/>
      <c r="P1577" s="21"/>
      <c r="Q1577" s="21"/>
      <c r="R1577" s="21"/>
      <c r="S1577" s="21"/>
      <c r="T1577" s="21"/>
      <c r="U1577" s="132"/>
    </row>
    <row r="1578" spans="1:21">
      <c r="A1578" s="277" t="s">
        <v>48</v>
      </c>
      <c r="B1578" s="278"/>
      <c r="C1578" s="181"/>
      <c r="D1578" s="181"/>
      <c r="E1578" s="105" t="s">
        <v>133</v>
      </c>
      <c r="F1578" s="67"/>
      <c r="G1578" s="67"/>
      <c r="H1578" s="67"/>
      <c r="I1578" s="67"/>
      <c r="J1578" s="67"/>
      <c r="K1578" s="103"/>
      <c r="L1578" s="103"/>
      <c r="M1578" s="21"/>
      <c r="N1578" s="21"/>
      <c r="O1578" s="21"/>
      <c r="P1578" s="21"/>
      <c r="Q1578" s="21"/>
      <c r="R1578" s="21"/>
      <c r="S1578" s="21"/>
      <c r="T1578" s="21"/>
      <c r="U1578" s="132"/>
    </row>
    <row r="1579" spans="1:21">
      <c r="A1579" s="133"/>
      <c r="B1579" s="103"/>
      <c r="C1579" s="103"/>
      <c r="D1579" s="103"/>
      <c r="E1579" s="103"/>
      <c r="F1579" s="67"/>
      <c r="G1579" s="67"/>
      <c r="H1579" s="67"/>
      <c r="I1579" s="67"/>
      <c r="J1579" s="67"/>
      <c r="K1579" s="103"/>
      <c r="L1579" s="103"/>
      <c r="M1579" s="21"/>
      <c r="N1579" s="21"/>
      <c r="O1579" s="21"/>
      <c r="P1579" s="21"/>
      <c r="Q1579" s="21"/>
      <c r="R1579" s="21"/>
      <c r="S1579" s="21"/>
      <c r="T1579" s="21"/>
      <c r="U1579" s="132"/>
    </row>
    <row r="1580" spans="1:21" ht="23.25" customHeight="1">
      <c r="A1580" s="134" t="s">
        <v>187</v>
      </c>
      <c r="B1580" s="104"/>
      <c r="C1580" s="104"/>
      <c r="D1580" s="104"/>
      <c r="E1580" s="104"/>
      <c r="F1580" s="104"/>
      <c r="G1580" s="104"/>
      <c r="H1580" s="104"/>
      <c r="I1580" s="104"/>
      <c r="J1580" s="104"/>
      <c r="K1580" s="104"/>
      <c r="L1580" s="21"/>
      <c r="M1580" s="21"/>
      <c r="N1580" s="21"/>
      <c r="O1580" s="21"/>
      <c r="P1580" s="21"/>
      <c r="Q1580" s="21"/>
      <c r="R1580" s="21"/>
      <c r="S1580" s="21"/>
      <c r="T1580" s="21"/>
      <c r="U1580" s="132"/>
    </row>
    <row r="1581" spans="1:21" ht="34.5" customHeight="1">
      <c r="A1581" s="254" t="s">
        <v>743</v>
      </c>
      <c r="B1581" s="255"/>
      <c r="C1581" s="255"/>
      <c r="D1581" s="255"/>
      <c r="E1581" s="255"/>
      <c r="F1581" s="255"/>
      <c r="G1581" s="255"/>
      <c r="H1581" s="255"/>
      <c r="I1581" s="255"/>
      <c r="J1581" s="255"/>
      <c r="K1581" s="255"/>
      <c r="L1581" s="255"/>
      <c r="M1581" s="255"/>
      <c r="N1581" s="255"/>
      <c r="O1581" s="255"/>
      <c r="P1581" s="255"/>
      <c r="Q1581" s="255"/>
      <c r="R1581" s="255"/>
      <c r="S1581" s="255"/>
      <c r="T1581" s="255"/>
      <c r="U1581" s="132"/>
    </row>
    <row r="1582" spans="1:21" ht="102.45" customHeight="1">
      <c r="A1582" s="254"/>
      <c r="B1582" s="255"/>
      <c r="C1582" s="255"/>
      <c r="D1582" s="255"/>
      <c r="E1582" s="255"/>
      <c r="F1582" s="255"/>
      <c r="G1582" s="255"/>
      <c r="H1582" s="255"/>
      <c r="I1582" s="255"/>
      <c r="J1582" s="255"/>
      <c r="K1582" s="255"/>
      <c r="L1582" s="255"/>
      <c r="M1582" s="255"/>
      <c r="N1582" s="255"/>
      <c r="O1582" s="255"/>
      <c r="P1582" s="255"/>
      <c r="Q1582" s="255"/>
      <c r="R1582" s="255"/>
      <c r="S1582" s="255"/>
      <c r="T1582" s="255"/>
      <c r="U1582" s="132"/>
    </row>
    <row r="1583" spans="1:21">
      <c r="A1583" s="258" t="s">
        <v>179</v>
      </c>
      <c r="B1583" s="191"/>
      <c r="C1583" s="191"/>
      <c r="D1583" s="256"/>
      <c r="E1583" s="257"/>
      <c r="F1583" s="259" t="s">
        <v>180</v>
      </c>
      <c r="G1583" s="260"/>
      <c r="H1583" s="260"/>
      <c r="I1583" s="256"/>
      <c r="J1583" s="257"/>
      <c r="K1583" s="21"/>
      <c r="L1583" s="21"/>
      <c r="M1583" s="261" t="s">
        <v>395</v>
      </c>
      <c r="N1583" s="261"/>
      <c r="O1583" s="261"/>
      <c r="P1583" s="261"/>
      <c r="Q1583" s="261"/>
      <c r="R1583" s="261"/>
      <c r="S1583" s="261"/>
      <c r="T1583" s="261"/>
      <c r="U1583" s="132"/>
    </row>
    <row r="1584" spans="1:21" ht="18.600000000000001" thickBot="1">
      <c r="A1584" s="267" t="s">
        <v>393</v>
      </c>
      <c r="B1584" s="216"/>
      <c r="C1584" s="221" t="s">
        <v>135</v>
      </c>
      <c r="D1584" s="222"/>
      <c r="E1584" s="223"/>
      <c r="F1584" s="274" t="s">
        <v>394</v>
      </c>
      <c r="G1584" s="216"/>
      <c r="H1584" s="216"/>
      <c r="I1584" s="216"/>
      <c r="J1584" s="216"/>
      <c r="K1584" s="216"/>
      <c r="L1584" s="21"/>
      <c r="M1584" s="106" t="s">
        <v>24</v>
      </c>
      <c r="N1584" s="190" t="s">
        <v>359</v>
      </c>
      <c r="O1584" s="191"/>
      <c r="P1584" s="191"/>
      <c r="Q1584" s="106" t="s">
        <v>24</v>
      </c>
      <c r="R1584" s="190" t="s">
        <v>359</v>
      </c>
      <c r="S1584" s="191"/>
      <c r="T1584" s="192"/>
      <c r="U1584" s="132"/>
    </row>
    <row r="1585" spans="1:21" ht="18.75" customHeight="1" thickTop="1">
      <c r="A1585" s="267"/>
      <c r="B1585" s="216"/>
      <c r="C1585" s="26" t="s">
        <v>134</v>
      </c>
      <c r="D1585" s="26" t="s">
        <v>50</v>
      </c>
      <c r="E1585" s="39" t="s">
        <v>51</v>
      </c>
      <c r="F1585" s="107" t="s">
        <v>52</v>
      </c>
      <c r="G1585" s="70" t="s">
        <v>53</v>
      </c>
      <c r="H1585" s="46" t="s">
        <v>54</v>
      </c>
      <c r="I1585" s="46" t="s">
        <v>55</v>
      </c>
      <c r="J1585" s="46" t="s">
        <v>56</v>
      </c>
      <c r="K1585" s="46" t="s">
        <v>57</v>
      </c>
      <c r="L1585" s="21"/>
      <c r="M1585" s="102">
        <v>1</v>
      </c>
      <c r="N1585" s="245" t="s">
        <v>386</v>
      </c>
      <c r="O1585" s="246"/>
      <c r="P1585" s="246"/>
      <c r="Q1585" s="102">
        <v>17</v>
      </c>
      <c r="R1585" s="248" t="s">
        <v>241</v>
      </c>
      <c r="S1585" s="249"/>
      <c r="T1585" s="250"/>
      <c r="U1585" s="132"/>
    </row>
    <row r="1586" spans="1:21" ht="24.75" customHeight="1">
      <c r="A1586" s="265" t="s">
        <v>124</v>
      </c>
      <c r="B1586" s="266"/>
      <c r="C1586" s="158"/>
      <c r="D1586" s="158"/>
      <c r="E1586" s="108">
        <f>D1586-C1586</f>
        <v>0</v>
      </c>
      <c r="F1586" s="160"/>
      <c r="G1586" s="161"/>
      <c r="H1586" s="159"/>
      <c r="I1586" s="159"/>
      <c r="J1586" s="159"/>
      <c r="K1586" s="159"/>
      <c r="L1586" s="21"/>
      <c r="M1586" s="102">
        <v>2</v>
      </c>
      <c r="N1586" s="245" t="s">
        <v>360</v>
      </c>
      <c r="O1586" s="246"/>
      <c r="P1586" s="246"/>
      <c r="Q1586" s="109">
        <v>18</v>
      </c>
      <c r="R1586" s="248" t="s">
        <v>385</v>
      </c>
      <c r="S1586" s="249"/>
      <c r="T1586" s="250"/>
      <c r="U1586" s="132"/>
    </row>
    <row r="1587" spans="1:21" ht="24.75" customHeight="1">
      <c r="A1587" s="265" t="s">
        <v>125</v>
      </c>
      <c r="B1587" s="266"/>
      <c r="C1587" s="158"/>
      <c r="D1587" s="158"/>
      <c r="E1587" s="108">
        <f>D1587-C1587</f>
        <v>0</v>
      </c>
      <c r="F1587" s="160"/>
      <c r="G1587" s="161"/>
      <c r="H1587" s="159"/>
      <c r="I1587" s="159"/>
      <c r="J1587" s="159"/>
      <c r="K1587" s="159"/>
      <c r="L1587" s="21"/>
      <c r="M1587" s="102">
        <v>3</v>
      </c>
      <c r="N1587" s="245" t="s">
        <v>387</v>
      </c>
      <c r="O1587" s="246"/>
      <c r="P1587" s="246"/>
      <c r="Q1587" s="102">
        <v>19</v>
      </c>
      <c r="R1587" s="248" t="s">
        <v>384</v>
      </c>
      <c r="S1587" s="249"/>
      <c r="T1587" s="250"/>
      <c r="U1587" s="132"/>
    </row>
    <row r="1588" spans="1:21" ht="27" customHeight="1">
      <c r="A1588" s="265" t="s">
        <v>126</v>
      </c>
      <c r="B1588" s="266"/>
      <c r="C1588" s="158"/>
      <c r="D1588" s="158"/>
      <c r="E1588" s="108">
        <f>D1588-C1588</f>
        <v>0</v>
      </c>
      <c r="F1588" s="160"/>
      <c r="G1588" s="161"/>
      <c r="H1588" s="159"/>
      <c r="I1588" s="159"/>
      <c r="J1588" s="159"/>
      <c r="K1588" s="159"/>
      <c r="L1588" s="21"/>
      <c r="M1588" s="102">
        <v>4</v>
      </c>
      <c r="N1588" s="245" t="s">
        <v>362</v>
      </c>
      <c r="O1588" s="246"/>
      <c r="P1588" s="246"/>
      <c r="Q1588" s="102">
        <v>20</v>
      </c>
      <c r="R1588" s="248" t="s">
        <v>383</v>
      </c>
      <c r="S1588" s="249"/>
      <c r="T1588" s="250"/>
      <c r="U1588" s="132"/>
    </row>
    <row r="1589" spans="1:21" ht="24.75" customHeight="1">
      <c r="A1589" s="265" t="s">
        <v>127</v>
      </c>
      <c r="B1589" s="266"/>
      <c r="C1589" s="158"/>
      <c r="D1589" s="158"/>
      <c r="E1589" s="108">
        <f t="shared" ref="E1589:E1590" si="43">D1589-C1589</f>
        <v>0</v>
      </c>
      <c r="F1589" s="160"/>
      <c r="G1589" s="161"/>
      <c r="H1589" s="159"/>
      <c r="I1589" s="159"/>
      <c r="J1589" s="159"/>
      <c r="K1589" s="159"/>
      <c r="L1589" s="21"/>
      <c r="M1589" s="102">
        <v>5</v>
      </c>
      <c r="N1589" s="245" t="s">
        <v>363</v>
      </c>
      <c r="O1589" s="246"/>
      <c r="P1589" s="246"/>
      <c r="Q1589" s="109">
        <v>21</v>
      </c>
      <c r="R1589" s="248" t="s">
        <v>380</v>
      </c>
      <c r="S1589" s="249"/>
      <c r="T1589" s="250"/>
      <c r="U1589" s="132"/>
    </row>
    <row r="1590" spans="1:21" ht="24.75" customHeight="1">
      <c r="A1590" s="270" t="s">
        <v>658</v>
      </c>
      <c r="B1590" s="271"/>
      <c r="C1590" s="158"/>
      <c r="D1590" s="158"/>
      <c r="E1590" s="108">
        <f t="shared" si="43"/>
        <v>0</v>
      </c>
      <c r="F1590" s="160"/>
      <c r="G1590" s="161"/>
      <c r="H1590" s="159"/>
      <c r="I1590" s="159"/>
      <c r="J1590" s="159"/>
      <c r="K1590" s="159"/>
      <c r="L1590" s="21"/>
      <c r="M1590" s="102">
        <v>6</v>
      </c>
      <c r="N1590" s="245" t="s">
        <v>364</v>
      </c>
      <c r="O1590" s="246"/>
      <c r="P1590" s="246"/>
      <c r="Q1590" s="102">
        <v>22</v>
      </c>
      <c r="R1590" s="248" t="s">
        <v>379</v>
      </c>
      <c r="S1590" s="249"/>
      <c r="T1590" s="250"/>
      <c r="U1590" s="132"/>
    </row>
    <row r="1591" spans="1:21" ht="24.75" customHeight="1">
      <c r="A1591" s="270" t="s">
        <v>659</v>
      </c>
      <c r="B1591" s="271"/>
      <c r="C1591" s="158"/>
      <c r="D1591" s="158"/>
      <c r="E1591" s="108">
        <f>D1591-C1591</f>
        <v>0</v>
      </c>
      <c r="F1591" s="160"/>
      <c r="G1591" s="161"/>
      <c r="H1591" s="159"/>
      <c r="I1591" s="159"/>
      <c r="J1591" s="159"/>
      <c r="K1591" s="159"/>
      <c r="L1591" s="21"/>
      <c r="M1591" s="102">
        <v>7</v>
      </c>
      <c r="N1591" s="245" t="s">
        <v>365</v>
      </c>
      <c r="O1591" s="246"/>
      <c r="P1591" s="246"/>
      <c r="Q1591" s="102">
        <v>23</v>
      </c>
      <c r="R1591" s="248" t="s">
        <v>378</v>
      </c>
      <c r="S1591" s="249"/>
      <c r="T1591" s="250"/>
      <c r="U1591" s="132"/>
    </row>
    <row r="1592" spans="1:21" ht="29.4" customHeight="1">
      <c r="A1592" s="272" t="s">
        <v>128</v>
      </c>
      <c r="B1592" s="273"/>
      <c r="C1592" s="158"/>
      <c r="D1592" s="158"/>
      <c r="E1592" s="108">
        <f>D1592-C1592</f>
        <v>0</v>
      </c>
      <c r="F1592" s="160"/>
      <c r="G1592" s="161"/>
      <c r="H1592" s="159"/>
      <c r="I1592" s="159"/>
      <c r="J1592" s="159"/>
      <c r="K1592" s="159"/>
      <c r="L1592" s="21"/>
      <c r="M1592" s="102">
        <v>8</v>
      </c>
      <c r="N1592" s="245" t="s">
        <v>366</v>
      </c>
      <c r="O1592" s="246"/>
      <c r="P1592" s="246"/>
      <c r="Q1592" s="109">
        <v>24</v>
      </c>
      <c r="R1592" s="248" t="s">
        <v>377</v>
      </c>
      <c r="S1592" s="249"/>
      <c r="T1592" s="250"/>
      <c r="U1592" s="132"/>
    </row>
    <row r="1593" spans="1:21" ht="32.4" customHeight="1">
      <c r="A1593" s="268" t="s">
        <v>734</v>
      </c>
      <c r="B1593" s="269"/>
      <c r="C1593" s="158"/>
      <c r="D1593" s="158"/>
      <c r="E1593" s="108">
        <f t="shared" ref="E1593:E1595" si="44">D1593-C1593</f>
        <v>0</v>
      </c>
      <c r="F1593" s="160"/>
      <c r="G1593" s="161"/>
      <c r="H1593" s="159"/>
      <c r="I1593" s="159"/>
      <c r="J1593" s="159"/>
      <c r="K1593" s="159"/>
      <c r="L1593" s="21"/>
      <c r="M1593" s="102">
        <v>9</v>
      </c>
      <c r="N1593" s="245" t="s">
        <v>367</v>
      </c>
      <c r="O1593" s="246"/>
      <c r="P1593" s="246"/>
      <c r="Q1593" s="102">
        <v>25</v>
      </c>
      <c r="R1593" s="248" t="s">
        <v>376</v>
      </c>
      <c r="S1593" s="249"/>
      <c r="T1593" s="250"/>
      <c r="U1593" s="132"/>
    </row>
    <row r="1594" spans="1:21" ht="24.75" customHeight="1">
      <c r="A1594" s="265" t="s">
        <v>129</v>
      </c>
      <c r="B1594" s="266"/>
      <c r="C1594" s="158"/>
      <c r="D1594" s="158"/>
      <c r="E1594" s="108">
        <f t="shared" si="44"/>
        <v>0</v>
      </c>
      <c r="F1594" s="160"/>
      <c r="G1594" s="161"/>
      <c r="H1594" s="159"/>
      <c r="I1594" s="159"/>
      <c r="J1594" s="159"/>
      <c r="K1594" s="159"/>
      <c r="L1594" s="21"/>
      <c r="M1594" s="102">
        <v>10</v>
      </c>
      <c r="N1594" s="245" t="s">
        <v>368</v>
      </c>
      <c r="O1594" s="246"/>
      <c r="P1594" s="246"/>
      <c r="Q1594" s="102">
        <v>26</v>
      </c>
      <c r="R1594" s="248" t="s">
        <v>375</v>
      </c>
      <c r="S1594" s="249"/>
      <c r="T1594" s="250"/>
      <c r="U1594" s="132"/>
    </row>
    <row r="1595" spans="1:21" ht="24.75" customHeight="1">
      <c r="A1595" s="270" t="s">
        <v>660</v>
      </c>
      <c r="B1595" s="271"/>
      <c r="C1595" s="158"/>
      <c r="D1595" s="158"/>
      <c r="E1595" s="108">
        <f t="shared" si="44"/>
        <v>0</v>
      </c>
      <c r="F1595" s="160"/>
      <c r="G1595" s="161"/>
      <c r="H1595" s="159"/>
      <c r="I1595" s="159"/>
      <c r="J1595" s="159"/>
      <c r="K1595" s="159"/>
      <c r="L1595" s="21"/>
      <c r="M1595" s="102">
        <v>11</v>
      </c>
      <c r="N1595" s="245" t="s">
        <v>245</v>
      </c>
      <c r="O1595" s="246"/>
      <c r="P1595" s="246"/>
      <c r="Q1595" s="109">
        <v>27</v>
      </c>
      <c r="R1595" s="248" t="s">
        <v>374</v>
      </c>
      <c r="S1595" s="249"/>
      <c r="T1595" s="250"/>
      <c r="U1595" s="132"/>
    </row>
    <row r="1596" spans="1:21" ht="24.75" customHeight="1">
      <c r="A1596" s="265" t="s">
        <v>130</v>
      </c>
      <c r="B1596" s="266"/>
      <c r="C1596" s="158"/>
      <c r="D1596" s="158"/>
      <c r="E1596" s="108">
        <f>D1596-C1596</f>
        <v>0</v>
      </c>
      <c r="F1596" s="160"/>
      <c r="G1596" s="161"/>
      <c r="H1596" s="159"/>
      <c r="I1596" s="159"/>
      <c r="J1596" s="159"/>
      <c r="K1596" s="159"/>
      <c r="L1596" s="21"/>
      <c r="M1596" s="102">
        <v>12</v>
      </c>
      <c r="N1596" s="245" t="s">
        <v>369</v>
      </c>
      <c r="O1596" s="246"/>
      <c r="P1596" s="246"/>
      <c r="Q1596" s="102">
        <v>28</v>
      </c>
      <c r="R1596" s="248" t="s">
        <v>373</v>
      </c>
      <c r="S1596" s="249"/>
      <c r="T1596" s="250"/>
      <c r="U1596" s="132"/>
    </row>
    <row r="1597" spans="1:21" ht="24.75" customHeight="1">
      <c r="A1597" s="265" t="s">
        <v>131</v>
      </c>
      <c r="B1597" s="266"/>
      <c r="C1597" s="158"/>
      <c r="D1597" s="158"/>
      <c r="E1597" s="108">
        <f>D1597-C1597</f>
        <v>0</v>
      </c>
      <c r="F1597" s="160"/>
      <c r="G1597" s="161"/>
      <c r="H1597" s="159"/>
      <c r="I1597" s="159"/>
      <c r="J1597" s="159"/>
      <c r="K1597" s="159"/>
      <c r="L1597" s="21"/>
      <c r="M1597" s="102">
        <v>13</v>
      </c>
      <c r="N1597" s="245" t="s">
        <v>388</v>
      </c>
      <c r="O1597" s="246"/>
      <c r="P1597" s="246"/>
      <c r="Q1597" s="102">
        <v>29</v>
      </c>
      <c r="R1597" s="248" t="s">
        <v>372</v>
      </c>
      <c r="S1597" s="249"/>
      <c r="T1597" s="250"/>
      <c r="U1597" s="132"/>
    </row>
    <row r="1598" spans="1:21" ht="24.75" customHeight="1">
      <c r="A1598" s="265" t="s">
        <v>132</v>
      </c>
      <c r="B1598" s="266"/>
      <c r="C1598" s="158"/>
      <c r="D1598" s="158"/>
      <c r="E1598" s="108">
        <f>D1598-C1598</f>
        <v>0</v>
      </c>
      <c r="F1598" s="160"/>
      <c r="G1598" s="161"/>
      <c r="H1598" s="159"/>
      <c r="I1598" s="159"/>
      <c r="J1598" s="159"/>
      <c r="K1598" s="159"/>
      <c r="L1598" s="21"/>
      <c r="M1598" s="102">
        <v>14</v>
      </c>
      <c r="N1598" s="245" t="s">
        <v>389</v>
      </c>
      <c r="O1598" s="246"/>
      <c r="P1598" s="246"/>
      <c r="Q1598" s="109">
        <v>30</v>
      </c>
      <c r="R1598" s="248" t="s">
        <v>371</v>
      </c>
      <c r="S1598" s="249"/>
      <c r="T1598" s="250"/>
      <c r="U1598" s="132"/>
    </row>
    <row r="1599" spans="1:21" ht="24.75" customHeight="1">
      <c r="A1599" s="251" t="s">
        <v>731</v>
      </c>
      <c r="B1599" s="252"/>
      <c r="C1599" s="154" t="str">
        <f>IF(COUNTBLANK(C1586:C1598),"空欄あり",COUNT(C1586:C1598)-COUNTIF(C1586:C1598,0))</f>
        <v>空欄あり</v>
      </c>
      <c r="D1599" s="154" t="str">
        <f>IF(COUNTBLANK(D1586:D1598),"空欄あり",COUNT(D1586:D1598)-COUNTIF(D1586:D1598,0))</f>
        <v>空欄あり</v>
      </c>
      <c r="E1599" s="157"/>
      <c r="F1599" s="21"/>
      <c r="G1599" s="21"/>
      <c r="H1599" s="21"/>
      <c r="I1599" s="21"/>
      <c r="J1599" s="21"/>
      <c r="K1599" s="21"/>
      <c r="L1599" s="21"/>
      <c r="M1599" s="102">
        <v>15</v>
      </c>
      <c r="N1599" s="245" t="s">
        <v>390</v>
      </c>
      <c r="O1599" s="246"/>
      <c r="P1599" s="247"/>
      <c r="Q1599" s="102">
        <v>31</v>
      </c>
      <c r="R1599" s="248" t="s">
        <v>370</v>
      </c>
      <c r="S1599" s="249"/>
      <c r="T1599" s="250"/>
      <c r="U1599" s="132"/>
    </row>
    <row r="1600" spans="1:21" ht="24.75" customHeight="1">
      <c r="A1600" s="251" t="s">
        <v>732</v>
      </c>
      <c r="B1600" s="252"/>
      <c r="C1600" s="154" t="str">
        <f>IF(C1599="空欄あり","-",IF(D1583="","-",IF(I1583="","-",IF(G1600=0,"-",IF(C1599=10,SUM(C1586:C1598)*1.3,IF(C1599=11,SUM(C1586:C1598)*1.182,IF(C1599=12,SUM(C1586:C1598)*1.084,IF(C1599=13,SUM(C1586:C1598)*1,"-"))))))))</f>
        <v>-</v>
      </c>
      <c r="D1600" s="154" t="str">
        <f>IF(D1599="空欄あり","-",IF(D1583="","-",IF(I1583="","-",IF(G1600=0,"-",IF(D1599=10,SUM(D1586:D1598)*1.3,IF(D1599=11,SUM(D1586:D1598)*1.182,IF(D1599=12,SUM(D1586:D1598)*1.084,IF(D1599=13,SUM(D1586:D1598)*1,"-"))))))))</f>
        <v>-</v>
      </c>
      <c r="E1600" s="156" t="str">
        <f>IF(C1600="-","-",IF(D1600="-","-",D1600-C1600))</f>
        <v>-</v>
      </c>
      <c r="F1600" s="21"/>
      <c r="G1600" s="155">
        <f>IF(A1593=選択肢!$A$13,1,IF(A1593=選択肢!$A$14,1,0))</f>
        <v>0</v>
      </c>
      <c r="H1600" s="21"/>
      <c r="I1600" s="21"/>
      <c r="J1600" s="21"/>
      <c r="K1600" s="21"/>
      <c r="L1600" s="21"/>
      <c r="M1600" s="102">
        <v>16</v>
      </c>
      <c r="N1600" s="245" t="s">
        <v>391</v>
      </c>
      <c r="O1600" s="246"/>
      <c r="P1600" s="247"/>
      <c r="Q1600" s="21"/>
      <c r="R1600" s="21"/>
      <c r="S1600" s="21"/>
      <c r="T1600" s="21"/>
      <c r="U1600" s="132"/>
    </row>
    <row r="1601" spans="1:21" ht="18.600000000000001" thickBot="1">
      <c r="A1601" s="143"/>
      <c r="B1601" s="142"/>
      <c r="C1601" s="142"/>
      <c r="D1601" s="142"/>
      <c r="E1601" s="142"/>
      <c r="F1601" s="135"/>
      <c r="G1601" s="135"/>
      <c r="H1601" s="135"/>
      <c r="I1601" s="135"/>
      <c r="J1601" s="135"/>
      <c r="K1601" s="135"/>
      <c r="L1601" s="135"/>
      <c r="M1601" s="135"/>
      <c r="N1601" s="135"/>
      <c r="O1601" s="135"/>
      <c r="P1601" s="135"/>
      <c r="Q1601" s="135"/>
      <c r="R1601" s="135"/>
      <c r="S1601" s="135"/>
      <c r="T1601" s="135"/>
      <c r="U1601" s="136"/>
    </row>
    <row r="1602" spans="1:21" ht="18.600000000000001" thickBot="1"/>
    <row r="1603" spans="1:21">
      <c r="A1603" s="137">
        <v>42</v>
      </c>
      <c r="B1603" s="129"/>
      <c r="C1603" s="129"/>
      <c r="D1603" s="129"/>
      <c r="E1603" s="129"/>
      <c r="F1603" s="129"/>
      <c r="G1603" s="129"/>
      <c r="H1603" s="129"/>
      <c r="I1603" s="129"/>
      <c r="J1603" s="129"/>
      <c r="K1603" s="129"/>
      <c r="L1603" s="129"/>
      <c r="M1603" s="129"/>
      <c r="N1603" s="129"/>
      <c r="O1603" s="129"/>
      <c r="P1603" s="129"/>
      <c r="Q1603" s="129"/>
      <c r="R1603" s="129"/>
      <c r="S1603" s="129"/>
      <c r="T1603" s="129"/>
      <c r="U1603" s="130"/>
    </row>
    <row r="1604" spans="1:21" ht="23.25" customHeight="1">
      <c r="A1604" s="131"/>
      <c r="B1604" s="21"/>
      <c r="C1604" s="21"/>
      <c r="D1604" s="21"/>
      <c r="E1604" s="21"/>
      <c r="F1604" s="276" t="s">
        <v>139</v>
      </c>
      <c r="G1604" s="276"/>
      <c r="H1604" s="181"/>
      <c r="I1604" s="181"/>
      <c r="J1604" s="181"/>
      <c r="K1604" s="181"/>
      <c r="L1604" s="21"/>
      <c r="M1604" s="21"/>
      <c r="N1604" s="21"/>
      <c r="O1604" s="21"/>
      <c r="P1604" s="21"/>
      <c r="Q1604" s="21"/>
      <c r="R1604" s="21"/>
      <c r="S1604" s="21"/>
      <c r="T1604" s="21"/>
      <c r="U1604" s="132"/>
    </row>
    <row r="1605" spans="1:21">
      <c r="A1605" s="131" t="s">
        <v>636</v>
      </c>
      <c r="B1605" s="21"/>
      <c r="C1605" s="21"/>
      <c r="D1605" s="21"/>
      <c r="E1605" s="21"/>
      <c r="F1605" s="21"/>
      <c r="G1605" s="21"/>
      <c r="H1605" s="21"/>
      <c r="I1605" s="21"/>
      <c r="J1605" s="21"/>
      <c r="K1605" s="21"/>
      <c r="L1605" s="21"/>
      <c r="M1605" s="21"/>
      <c r="N1605" s="21"/>
      <c r="O1605" s="21"/>
      <c r="P1605" s="21"/>
      <c r="Q1605" s="21"/>
      <c r="R1605" s="21"/>
      <c r="S1605" s="21"/>
      <c r="T1605" s="21"/>
      <c r="U1605" s="132"/>
    </row>
    <row r="1606" spans="1:21">
      <c r="A1606" s="258" t="s">
        <v>123</v>
      </c>
      <c r="B1606" s="192"/>
      <c r="C1606" s="208"/>
      <c r="D1606" s="209"/>
      <c r="E1606" s="210"/>
      <c r="F1606" s="103"/>
      <c r="G1606" s="103"/>
      <c r="H1606" s="103"/>
      <c r="I1606" s="103"/>
      <c r="J1606" s="21"/>
      <c r="K1606" s="21"/>
      <c r="L1606" s="21"/>
      <c r="M1606" s="21"/>
      <c r="N1606" s="21"/>
      <c r="O1606" s="21"/>
      <c r="P1606" s="21"/>
      <c r="Q1606" s="21"/>
      <c r="R1606" s="21"/>
      <c r="S1606" s="21"/>
      <c r="T1606" s="21"/>
      <c r="U1606" s="132"/>
    </row>
    <row r="1607" spans="1:21">
      <c r="A1607" s="258" t="s">
        <v>43</v>
      </c>
      <c r="B1607" s="192"/>
      <c r="C1607" s="208"/>
      <c r="D1607" s="209"/>
      <c r="E1607" s="210"/>
      <c r="F1607" s="103"/>
      <c r="G1607" s="103"/>
      <c r="H1607" s="103"/>
      <c r="I1607" s="103"/>
      <c r="J1607" s="21"/>
      <c r="K1607" s="21"/>
      <c r="L1607" s="21"/>
      <c r="M1607" s="21"/>
      <c r="N1607" s="21"/>
      <c r="O1607" s="21"/>
      <c r="P1607" s="21"/>
      <c r="Q1607" s="21"/>
      <c r="R1607" s="21"/>
      <c r="S1607" s="21"/>
      <c r="T1607" s="21"/>
      <c r="U1607" s="132"/>
    </row>
    <row r="1608" spans="1:21">
      <c r="A1608" s="258" t="s">
        <v>44</v>
      </c>
      <c r="B1608" s="192"/>
      <c r="C1608" s="208"/>
      <c r="D1608" s="209"/>
      <c r="E1608" s="210"/>
      <c r="F1608" s="67"/>
      <c r="G1608" s="67"/>
      <c r="H1608" s="67"/>
      <c r="I1608" s="67"/>
      <c r="J1608" s="67"/>
      <c r="K1608" s="67"/>
      <c r="L1608" s="67"/>
      <c r="M1608" s="21"/>
      <c r="N1608" s="21"/>
      <c r="O1608" s="21"/>
      <c r="P1608" s="21"/>
      <c r="Q1608" s="21"/>
      <c r="R1608" s="21"/>
      <c r="S1608" s="21"/>
      <c r="T1608" s="21"/>
      <c r="U1608" s="132"/>
    </row>
    <row r="1609" spans="1:21">
      <c r="A1609" s="258" t="s">
        <v>45</v>
      </c>
      <c r="B1609" s="192"/>
      <c r="C1609" s="243"/>
      <c r="D1609" s="244"/>
      <c r="E1609" s="244"/>
      <c r="F1609" s="243"/>
      <c r="G1609" s="244"/>
      <c r="H1609" s="244"/>
      <c r="I1609" s="211"/>
      <c r="J1609" s="211"/>
      <c r="K1609" s="211"/>
      <c r="L1609" s="67"/>
      <c r="M1609" s="21"/>
      <c r="N1609" s="21"/>
      <c r="O1609" s="21"/>
      <c r="P1609" s="21"/>
      <c r="Q1609" s="21"/>
      <c r="R1609" s="21"/>
      <c r="S1609" s="21"/>
      <c r="T1609" s="21"/>
      <c r="U1609" s="132"/>
    </row>
    <row r="1610" spans="1:21">
      <c r="A1610" s="275" t="s">
        <v>46</v>
      </c>
      <c r="B1610" s="223"/>
      <c r="C1610" s="243"/>
      <c r="D1610" s="244"/>
      <c r="E1610" s="253"/>
      <c r="F1610" s="67"/>
      <c r="G1610" s="67"/>
      <c r="H1610" s="67"/>
      <c r="I1610" s="67"/>
      <c r="J1610" s="67"/>
      <c r="K1610" s="67"/>
      <c r="L1610" s="67"/>
      <c r="M1610" s="21"/>
      <c r="N1610" s="21"/>
      <c r="O1610" s="21"/>
      <c r="P1610" s="21"/>
      <c r="Q1610" s="21"/>
      <c r="R1610" s="21"/>
      <c r="S1610" s="21"/>
      <c r="T1610" s="21"/>
      <c r="U1610" s="132"/>
    </row>
    <row r="1611" spans="1:21">
      <c r="A1611" s="258" t="s">
        <v>47</v>
      </c>
      <c r="B1611" s="192"/>
      <c r="C1611" s="208"/>
      <c r="D1611" s="209"/>
      <c r="E1611" s="210"/>
      <c r="F1611" s="103"/>
      <c r="G1611" s="103"/>
      <c r="H1611" s="103"/>
      <c r="I1611" s="103"/>
      <c r="J1611" s="103"/>
      <c r="K1611" s="103"/>
      <c r="L1611" s="103"/>
      <c r="M1611" s="21"/>
      <c r="N1611" s="21"/>
      <c r="O1611" s="21"/>
      <c r="P1611" s="21"/>
      <c r="Q1611" s="21"/>
      <c r="R1611" s="21"/>
      <c r="S1611" s="21"/>
      <c r="T1611" s="21"/>
      <c r="U1611" s="132"/>
    </row>
    <row r="1612" spans="1:21" ht="12.75" customHeight="1">
      <c r="A1612" s="133"/>
      <c r="B1612" s="103"/>
      <c r="C1612" s="103"/>
      <c r="D1612" s="103"/>
      <c r="E1612" s="103"/>
      <c r="F1612" s="103"/>
      <c r="G1612" s="103"/>
      <c r="H1612" s="103"/>
      <c r="I1612" s="103"/>
      <c r="J1612" s="103"/>
      <c r="K1612" s="103"/>
      <c r="L1612" s="103"/>
      <c r="M1612" s="21"/>
      <c r="N1612" s="21"/>
      <c r="O1612" s="21"/>
      <c r="P1612" s="21"/>
      <c r="Q1612" s="21"/>
      <c r="R1612" s="21"/>
      <c r="S1612" s="21"/>
      <c r="T1612" s="21"/>
      <c r="U1612" s="132"/>
    </row>
    <row r="1613" spans="1:21" ht="23.25" customHeight="1">
      <c r="A1613" s="134" t="s">
        <v>186</v>
      </c>
      <c r="B1613" s="104"/>
      <c r="C1613" s="104"/>
      <c r="D1613" s="104"/>
      <c r="E1613" s="104"/>
      <c r="F1613" s="104"/>
      <c r="G1613" s="104"/>
      <c r="H1613" s="104"/>
      <c r="I1613" s="104"/>
      <c r="J1613" s="104"/>
      <c r="K1613" s="104"/>
      <c r="L1613" s="21"/>
      <c r="M1613" s="21"/>
      <c r="N1613" s="21"/>
      <c r="O1613" s="21"/>
      <c r="P1613" s="21"/>
      <c r="Q1613" s="21"/>
      <c r="R1613" s="21"/>
      <c r="S1613" s="21"/>
      <c r="T1613" s="21"/>
      <c r="U1613" s="132"/>
    </row>
    <row r="1614" spans="1:21">
      <c r="A1614" s="258"/>
      <c r="B1614" s="192"/>
      <c r="C1614" s="190" t="s">
        <v>63</v>
      </c>
      <c r="D1614" s="191"/>
      <c r="E1614" s="192"/>
      <c r="F1614" s="216" t="s">
        <v>138</v>
      </c>
      <c r="G1614" s="216"/>
      <c r="H1614" s="216"/>
      <c r="I1614" s="216"/>
      <c r="J1614" s="216"/>
      <c r="K1614" s="216"/>
      <c r="L1614" s="103"/>
      <c r="M1614" s="21"/>
      <c r="N1614" s="21"/>
      <c r="O1614" s="21"/>
      <c r="P1614" s="21"/>
      <c r="Q1614" s="21"/>
      <c r="R1614" s="21"/>
      <c r="S1614" s="21"/>
      <c r="T1614" s="21"/>
      <c r="U1614" s="132"/>
    </row>
    <row r="1615" spans="1:21">
      <c r="A1615" s="262" t="s">
        <v>637</v>
      </c>
      <c r="B1615" s="263"/>
      <c r="C1615" s="243"/>
      <c r="D1615" s="244"/>
      <c r="E1615" s="253"/>
      <c r="F1615" s="243"/>
      <c r="G1615" s="253"/>
      <c r="H1615" s="243"/>
      <c r="I1615" s="253"/>
      <c r="J1615" s="243"/>
      <c r="K1615" s="253"/>
      <c r="L1615" s="67"/>
      <c r="M1615" s="21"/>
      <c r="N1615" s="21"/>
      <c r="O1615" s="21"/>
      <c r="P1615" s="21"/>
      <c r="Q1615" s="21"/>
      <c r="R1615" s="21"/>
      <c r="S1615" s="21"/>
      <c r="T1615" s="21"/>
      <c r="U1615" s="132"/>
    </row>
    <row r="1616" spans="1:21">
      <c r="A1616" s="264" t="s">
        <v>638</v>
      </c>
      <c r="B1616" s="204"/>
      <c r="C1616" s="243"/>
      <c r="D1616" s="244"/>
      <c r="E1616" s="253"/>
      <c r="F1616" s="243"/>
      <c r="G1616" s="253"/>
      <c r="H1616" s="243"/>
      <c r="I1616" s="253"/>
      <c r="J1616" s="243"/>
      <c r="K1616" s="253"/>
      <c r="L1616" s="103"/>
      <c r="M1616" s="21"/>
      <c r="N1616" s="21"/>
      <c r="O1616" s="21"/>
      <c r="P1616" s="21"/>
      <c r="Q1616" s="21"/>
      <c r="R1616" s="21"/>
      <c r="S1616" s="21"/>
      <c r="T1616" s="21"/>
      <c r="U1616" s="132"/>
    </row>
    <row r="1617" spans="1:21">
      <c r="A1617" s="277" t="s">
        <v>48</v>
      </c>
      <c r="B1617" s="278"/>
      <c r="C1617" s="181"/>
      <c r="D1617" s="181"/>
      <c r="E1617" s="105" t="s">
        <v>133</v>
      </c>
      <c r="F1617" s="67"/>
      <c r="G1617" s="67"/>
      <c r="H1617" s="67"/>
      <c r="I1617" s="67"/>
      <c r="J1617" s="67"/>
      <c r="K1617" s="103"/>
      <c r="L1617" s="103"/>
      <c r="M1617" s="21"/>
      <c r="N1617" s="21"/>
      <c r="O1617" s="21"/>
      <c r="P1617" s="21"/>
      <c r="Q1617" s="21"/>
      <c r="R1617" s="21"/>
      <c r="S1617" s="21"/>
      <c r="T1617" s="21"/>
      <c r="U1617" s="132"/>
    </row>
    <row r="1618" spans="1:21">
      <c r="A1618" s="133"/>
      <c r="B1618" s="103"/>
      <c r="C1618" s="103"/>
      <c r="D1618" s="103"/>
      <c r="E1618" s="103"/>
      <c r="F1618" s="67"/>
      <c r="G1618" s="67"/>
      <c r="H1618" s="67"/>
      <c r="I1618" s="67"/>
      <c r="J1618" s="67"/>
      <c r="K1618" s="103"/>
      <c r="L1618" s="103"/>
      <c r="M1618" s="21"/>
      <c r="N1618" s="21"/>
      <c r="O1618" s="21"/>
      <c r="P1618" s="21"/>
      <c r="Q1618" s="21"/>
      <c r="R1618" s="21"/>
      <c r="S1618" s="21"/>
      <c r="T1618" s="21"/>
      <c r="U1618" s="132"/>
    </row>
    <row r="1619" spans="1:21" ht="23.25" customHeight="1">
      <c r="A1619" s="134" t="s">
        <v>187</v>
      </c>
      <c r="B1619" s="104"/>
      <c r="C1619" s="104"/>
      <c r="D1619" s="104"/>
      <c r="E1619" s="104"/>
      <c r="F1619" s="104"/>
      <c r="G1619" s="104"/>
      <c r="H1619" s="104"/>
      <c r="I1619" s="104"/>
      <c r="J1619" s="104"/>
      <c r="K1619" s="104"/>
      <c r="L1619" s="21"/>
      <c r="M1619" s="21"/>
      <c r="N1619" s="21"/>
      <c r="O1619" s="21"/>
      <c r="P1619" s="21"/>
      <c r="Q1619" s="21"/>
      <c r="R1619" s="21"/>
      <c r="S1619" s="21"/>
      <c r="T1619" s="21"/>
      <c r="U1619" s="132"/>
    </row>
    <row r="1620" spans="1:21" ht="34.5" customHeight="1">
      <c r="A1620" s="254" t="s">
        <v>743</v>
      </c>
      <c r="B1620" s="255"/>
      <c r="C1620" s="255"/>
      <c r="D1620" s="255"/>
      <c r="E1620" s="255"/>
      <c r="F1620" s="255"/>
      <c r="G1620" s="255"/>
      <c r="H1620" s="255"/>
      <c r="I1620" s="255"/>
      <c r="J1620" s="255"/>
      <c r="K1620" s="255"/>
      <c r="L1620" s="255"/>
      <c r="M1620" s="255"/>
      <c r="N1620" s="255"/>
      <c r="O1620" s="255"/>
      <c r="P1620" s="255"/>
      <c r="Q1620" s="255"/>
      <c r="R1620" s="255"/>
      <c r="S1620" s="255"/>
      <c r="T1620" s="255"/>
      <c r="U1620" s="132"/>
    </row>
    <row r="1621" spans="1:21" ht="102.45" customHeight="1">
      <c r="A1621" s="254"/>
      <c r="B1621" s="255"/>
      <c r="C1621" s="255"/>
      <c r="D1621" s="255"/>
      <c r="E1621" s="255"/>
      <c r="F1621" s="255"/>
      <c r="G1621" s="255"/>
      <c r="H1621" s="255"/>
      <c r="I1621" s="255"/>
      <c r="J1621" s="255"/>
      <c r="K1621" s="255"/>
      <c r="L1621" s="255"/>
      <c r="M1621" s="255"/>
      <c r="N1621" s="255"/>
      <c r="O1621" s="255"/>
      <c r="P1621" s="255"/>
      <c r="Q1621" s="255"/>
      <c r="R1621" s="255"/>
      <c r="S1621" s="255"/>
      <c r="T1621" s="255"/>
      <c r="U1621" s="132"/>
    </row>
    <row r="1622" spans="1:21">
      <c r="A1622" s="258" t="s">
        <v>179</v>
      </c>
      <c r="B1622" s="191"/>
      <c r="C1622" s="191"/>
      <c r="D1622" s="256"/>
      <c r="E1622" s="257"/>
      <c r="F1622" s="259" t="s">
        <v>180</v>
      </c>
      <c r="G1622" s="260"/>
      <c r="H1622" s="260"/>
      <c r="I1622" s="256"/>
      <c r="J1622" s="257"/>
      <c r="K1622" s="21"/>
      <c r="L1622" s="21"/>
      <c r="M1622" s="261" t="s">
        <v>395</v>
      </c>
      <c r="N1622" s="261"/>
      <c r="O1622" s="261"/>
      <c r="P1622" s="261"/>
      <c r="Q1622" s="261"/>
      <c r="R1622" s="261"/>
      <c r="S1622" s="261"/>
      <c r="T1622" s="261"/>
      <c r="U1622" s="132"/>
    </row>
    <row r="1623" spans="1:21" ht="18.600000000000001" thickBot="1">
      <c r="A1623" s="267" t="s">
        <v>393</v>
      </c>
      <c r="B1623" s="216"/>
      <c r="C1623" s="221" t="s">
        <v>135</v>
      </c>
      <c r="D1623" s="222"/>
      <c r="E1623" s="223"/>
      <c r="F1623" s="274" t="s">
        <v>394</v>
      </c>
      <c r="G1623" s="216"/>
      <c r="H1623" s="216"/>
      <c r="I1623" s="216"/>
      <c r="J1623" s="216"/>
      <c r="K1623" s="216"/>
      <c r="L1623" s="21"/>
      <c r="M1623" s="106" t="s">
        <v>24</v>
      </c>
      <c r="N1623" s="190" t="s">
        <v>359</v>
      </c>
      <c r="O1623" s="191"/>
      <c r="P1623" s="191"/>
      <c r="Q1623" s="106" t="s">
        <v>24</v>
      </c>
      <c r="R1623" s="190" t="s">
        <v>359</v>
      </c>
      <c r="S1623" s="191"/>
      <c r="T1623" s="192"/>
      <c r="U1623" s="132"/>
    </row>
    <row r="1624" spans="1:21" ht="18.75" customHeight="1" thickTop="1">
      <c r="A1624" s="267"/>
      <c r="B1624" s="216"/>
      <c r="C1624" s="26" t="s">
        <v>134</v>
      </c>
      <c r="D1624" s="26" t="s">
        <v>50</v>
      </c>
      <c r="E1624" s="39" t="s">
        <v>51</v>
      </c>
      <c r="F1624" s="107" t="s">
        <v>52</v>
      </c>
      <c r="G1624" s="70" t="s">
        <v>53</v>
      </c>
      <c r="H1624" s="46" t="s">
        <v>54</v>
      </c>
      <c r="I1624" s="46" t="s">
        <v>55</v>
      </c>
      <c r="J1624" s="46" t="s">
        <v>56</v>
      </c>
      <c r="K1624" s="46" t="s">
        <v>57</v>
      </c>
      <c r="L1624" s="21"/>
      <c r="M1624" s="102">
        <v>1</v>
      </c>
      <c r="N1624" s="245" t="s">
        <v>386</v>
      </c>
      <c r="O1624" s="246"/>
      <c r="P1624" s="246"/>
      <c r="Q1624" s="102">
        <v>17</v>
      </c>
      <c r="R1624" s="248" t="s">
        <v>241</v>
      </c>
      <c r="S1624" s="249"/>
      <c r="T1624" s="250"/>
      <c r="U1624" s="132"/>
    </row>
    <row r="1625" spans="1:21" ht="24.75" customHeight="1">
      <c r="A1625" s="265" t="s">
        <v>124</v>
      </c>
      <c r="B1625" s="266"/>
      <c r="C1625" s="158"/>
      <c r="D1625" s="158"/>
      <c r="E1625" s="108">
        <f t="shared" ref="E1625:E1637" si="45">D1625-C1625</f>
        <v>0</v>
      </c>
      <c r="F1625" s="160"/>
      <c r="G1625" s="161"/>
      <c r="H1625" s="159"/>
      <c r="I1625" s="159"/>
      <c r="J1625" s="159"/>
      <c r="K1625" s="159"/>
      <c r="L1625" s="21"/>
      <c r="M1625" s="102">
        <v>2</v>
      </c>
      <c r="N1625" s="245" t="s">
        <v>360</v>
      </c>
      <c r="O1625" s="246"/>
      <c r="P1625" s="246"/>
      <c r="Q1625" s="109">
        <v>18</v>
      </c>
      <c r="R1625" s="248" t="s">
        <v>385</v>
      </c>
      <c r="S1625" s="249"/>
      <c r="T1625" s="250"/>
      <c r="U1625" s="132"/>
    </row>
    <row r="1626" spans="1:21" ht="24.75" customHeight="1">
      <c r="A1626" s="265" t="s">
        <v>125</v>
      </c>
      <c r="B1626" s="266"/>
      <c r="C1626" s="158"/>
      <c r="D1626" s="158"/>
      <c r="E1626" s="108">
        <f t="shared" si="45"/>
        <v>0</v>
      </c>
      <c r="F1626" s="160"/>
      <c r="G1626" s="161"/>
      <c r="H1626" s="159"/>
      <c r="I1626" s="159"/>
      <c r="J1626" s="159"/>
      <c r="K1626" s="159"/>
      <c r="L1626" s="21"/>
      <c r="M1626" s="102">
        <v>3</v>
      </c>
      <c r="N1626" s="245" t="s">
        <v>387</v>
      </c>
      <c r="O1626" s="246"/>
      <c r="P1626" s="246"/>
      <c r="Q1626" s="102">
        <v>19</v>
      </c>
      <c r="R1626" s="248" t="s">
        <v>384</v>
      </c>
      <c r="S1626" s="249"/>
      <c r="T1626" s="250"/>
      <c r="U1626" s="132"/>
    </row>
    <row r="1627" spans="1:21" ht="27" customHeight="1">
      <c r="A1627" s="265" t="s">
        <v>126</v>
      </c>
      <c r="B1627" s="266"/>
      <c r="C1627" s="158"/>
      <c r="D1627" s="158"/>
      <c r="E1627" s="108">
        <f t="shared" si="45"/>
        <v>0</v>
      </c>
      <c r="F1627" s="160"/>
      <c r="G1627" s="161"/>
      <c r="H1627" s="159"/>
      <c r="I1627" s="159"/>
      <c r="J1627" s="159"/>
      <c r="K1627" s="159"/>
      <c r="L1627" s="21"/>
      <c r="M1627" s="102">
        <v>4</v>
      </c>
      <c r="N1627" s="245" t="s">
        <v>362</v>
      </c>
      <c r="O1627" s="246"/>
      <c r="P1627" s="246"/>
      <c r="Q1627" s="102">
        <v>20</v>
      </c>
      <c r="R1627" s="248" t="s">
        <v>383</v>
      </c>
      <c r="S1627" s="249"/>
      <c r="T1627" s="250"/>
      <c r="U1627" s="132"/>
    </row>
    <row r="1628" spans="1:21" ht="24.75" customHeight="1">
      <c r="A1628" s="265" t="s">
        <v>127</v>
      </c>
      <c r="B1628" s="266"/>
      <c r="C1628" s="158"/>
      <c r="D1628" s="158"/>
      <c r="E1628" s="108">
        <f t="shared" si="45"/>
        <v>0</v>
      </c>
      <c r="F1628" s="160"/>
      <c r="G1628" s="161"/>
      <c r="H1628" s="159"/>
      <c r="I1628" s="159"/>
      <c r="J1628" s="159"/>
      <c r="K1628" s="159"/>
      <c r="L1628" s="21"/>
      <c r="M1628" s="102">
        <v>5</v>
      </c>
      <c r="N1628" s="245" t="s">
        <v>363</v>
      </c>
      <c r="O1628" s="246"/>
      <c r="P1628" s="246"/>
      <c r="Q1628" s="109">
        <v>21</v>
      </c>
      <c r="R1628" s="248" t="s">
        <v>380</v>
      </c>
      <c r="S1628" s="249"/>
      <c r="T1628" s="250"/>
      <c r="U1628" s="132"/>
    </row>
    <row r="1629" spans="1:21" ht="24.75" customHeight="1">
      <c r="A1629" s="270" t="s">
        <v>658</v>
      </c>
      <c r="B1629" s="271"/>
      <c r="C1629" s="158"/>
      <c r="D1629" s="158"/>
      <c r="E1629" s="108">
        <f t="shared" si="45"/>
        <v>0</v>
      </c>
      <c r="F1629" s="160"/>
      <c r="G1629" s="161"/>
      <c r="H1629" s="159"/>
      <c r="I1629" s="159"/>
      <c r="J1629" s="159"/>
      <c r="K1629" s="159"/>
      <c r="L1629" s="21"/>
      <c r="M1629" s="102">
        <v>6</v>
      </c>
      <c r="N1629" s="245" t="s">
        <v>364</v>
      </c>
      <c r="O1629" s="246"/>
      <c r="P1629" s="246"/>
      <c r="Q1629" s="102">
        <v>22</v>
      </c>
      <c r="R1629" s="248" t="s">
        <v>379</v>
      </c>
      <c r="S1629" s="249"/>
      <c r="T1629" s="250"/>
      <c r="U1629" s="132"/>
    </row>
    <row r="1630" spans="1:21" ht="24.75" customHeight="1">
      <c r="A1630" s="270" t="s">
        <v>659</v>
      </c>
      <c r="B1630" s="271"/>
      <c r="C1630" s="158"/>
      <c r="D1630" s="158"/>
      <c r="E1630" s="108">
        <f t="shared" si="45"/>
        <v>0</v>
      </c>
      <c r="F1630" s="160"/>
      <c r="G1630" s="161"/>
      <c r="H1630" s="159"/>
      <c r="I1630" s="159"/>
      <c r="J1630" s="159"/>
      <c r="K1630" s="159"/>
      <c r="L1630" s="21"/>
      <c r="M1630" s="102">
        <v>7</v>
      </c>
      <c r="N1630" s="245" t="s">
        <v>365</v>
      </c>
      <c r="O1630" s="246"/>
      <c r="P1630" s="246"/>
      <c r="Q1630" s="102">
        <v>23</v>
      </c>
      <c r="R1630" s="248" t="s">
        <v>378</v>
      </c>
      <c r="S1630" s="249"/>
      <c r="T1630" s="250"/>
      <c r="U1630" s="132"/>
    </row>
    <row r="1631" spans="1:21" ht="29.4" customHeight="1">
      <c r="A1631" s="272" t="s">
        <v>128</v>
      </c>
      <c r="B1631" s="273"/>
      <c r="C1631" s="158"/>
      <c r="D1631" s="158"/>
      <c r="E1631" s="108">
        <f t="shared" si="45"/>
        <v>0</v>
      </c>
      <c r="F1631" s="160"/>
      <c r="G1631" s="161"/>
      <c r="H1631" s="159"/>
      <c r="I1631" s="159"/>
      <c r="J1631" s="159"/>
      <c r="K1631" s="159"/>
      <c r="L1631" s="21"/>
      <c r="M1631" s="102">
        <v>8</v>
      </c>
      <c r="N1631" s="245" t="s">
        <v>366</v>
      </c>
      <c r="O1631" s="246"/>
      <c r="P1631" s="246"/>
      <c r="Q1631" s="109">
        <v>24</v>
      </c>
      <c r="R1631" s="248" t="s">
        <v>377</v>
      </c>
      <c r="S1631" s="249"/>
      <c r="T1631" s="250"/>
      <c r="U1631" s="132"/>
    </row>
    <row r="1632" spans="1:21" ht="32.4" customHeight="1">
      <c r="A1632" s="268" t="s">
        <v>734</v>
      </c>
      <c r="B1632" s="269"/>
      <c r="C1632" s="158"/>
      <c r="D1632" s="158"/>
      <c r="E1632" s="108">
        <f t="shared" si="45"/>
        <v>0</v>
      </c>
      <c r="F1632" s="160"/>
      <c r="G1632" s="161"/>
      <c r="H1632" s="159"/>
      <c r="I1632" s="159"/>
      <c r="J1632" s="159"/>
      <c r="K1632" s="159"/>
      <c r="L1632" s="21"/>
      <c r="M1632" s="102">
        <v>9</v>
      </c>
      <c r="N1632" s="245" t="s">
        <v>367</v>
      </c>
      <c r="O1632" s="246"/>
      <c r="P1632" s="246"/>
      <c r="Q1632" s="102">
        <v>25</v>
      </c>
      <c r="R1632" s="248" t="s">
        <v>376</v>
      </c>
      <c r="S1632" s="249"/>
      <c r="T1632" s="250"/>
      <c r="U1632" s="132"/>
    </row>
    <row r="1633" spans="1:21" ht="24.75" customHeight="1">
      <c r="A1633" s="265" t="s">
        <v>129</v>
      </c>
      <c r="B1633" s="266"/>
      <c r="C1633" s="158"/>
      <c r="D1633" s="158"/>
      <c r="E1633" s="108">
        <f t="shared" si="45"/>
        <v>0</v>
      </c>
      <c r="F1633" s="160"/>
      <c r="G1633" s="161"/>
      <c r="H1633" s="159"/>
      <c r="I1633" s="159"/>
      <c r="J1633" s="159"/>
      <c r="K1633" s="159"/>
      <c r="L1633" s="21"/>
      <c r="M1633" s="102">
        <v>10</v>
      </c>
      <c r="N1633" s="245" t="s">
        <v>368</v>
      </c>
      <c r="O1633" s="246"/>
      <c r="P1633" s="246"/>
      <c r="Q1633" s="102">
        <v>26</v>
      </c>
      <c r="R1633" s="248" t="s">
        <v>375</v>
      </c>
      <c r="S1633" s="249"/>
      <c r="T1633" s="250"/>
      <c r="U1633" s="132"/>
    </row>
    <row r="1634" spans="1:21" ht="24.75" customHeight="1">
      <c r="A1634" s="270" t="s">
        <v>660</v>
      </c>
      <c r="B1634" s="271"/>
      <c r="C1634" s="158"/>
      <c r="D1634" s="158"/>
      <c r="E1634" s="108">
        <f t="shared" si="45"/>
        <v>0</v>
      </c>
      <c r="F1634" s="160"/>
      <c r="G1634" s="161"/>
      <c r="H1634" s="159"/>
      <c r="I1634" s="159"/>
      <c r="J1634" s="159"/>
      <c r="K1634" s="159"/>
      <c r="L1634" s="21"/>
      <c r="M1634" s="102">
        <v>11</v>
      </c>
      <c r="N1634" s="245" t="s">
        <v>245</v>
      </c>
      <c r="O1634" s="246"/>
      <c r="P1634" s="246"/>
      <c r="Q1634" s="109">
        <v>27</v>
      </c>
      <c r="R1634" s="248" t="s">
        <v>374</v>
      </c>
      <c r="S1634" s="249"/>
      <c r="T1634" s="250"/>
      <c r="U1634" s="132"/>
    </row>
    <row r="1635" spans="1:21" ht="24.75" customHeight="1">
      <c r="A1635" s="265" t="s">
        <v>130</v>
      </c>
      <c r="B1635" s="266"/>
      <c r="C1635" s="158"/>
      <c r="D1635" s="158"/>
      <c r="E1635" s="108">
        <f t="shared" si="45"/>
        <v>0</v>
      </c>
      <c r="F1635" s="160"/>
      <c r="G1635" s="161"/>
      <c r="H1635" s="159"/>
      <c r="I1635" s="159"/>
      <c r="J1635" s="159"/>
      <c r="K1635" s="159"/>
      <c r="L1635" s="21"/>
      <c r="M1635" s="102">
        <v>12</v>
      </c>
      <c r="N1635" s="245" t="s">
        <v>369</v>
      </c>
      <c r="O1635" s="246"/>
      <c r="P1635" s="246"/>
      <c r="Q1635" s="102">
        <v>28</v>
      </c>
      <c r="R1635" s="248" t="s">
        <v>373</v>
      </c>
      <c r="S1635" s="249"/>
      <c r="T1635" s="250"/>
      <c r="U1635" s="132"/>
    </row>
    <row r="1636" spans="1:21" ht="24.75" customHeight="1">
      <c r="A1636" s="265" t="s">
        <v>131</v>
      </c>
      <c r="B1636" s="266"/>
      <c r="C1636" s="158"/>
      <c r="D1636" s="158"/>
      <c r="E1636" s="108">
        <f t="shared" si="45"/>
        <v>0</v>
      </c>
      <c r="F1636" s="160"/>
      <c r="G1636" s="161"/>
      <c r="H1636" s="159"/>
      <c r="I1636" s="159"/>
      <c r="J1636" s="159"/>
      <c r="K1636" s="159"/>
      <c r="L1636" s="21"/>
      <c r="M1636" s="102">
        <v>13</v>
      </c>
      <c r="N1636" s="245" t="s">
        <v>388</v>
      </c>
      <c r="O1636" s="246"/>
      <c r="P1636" s="246"/>
      <c r="Q1636" s="102">
        <v>29</v>
      </c>
      <c r="R1636" s="248" t="s">
        <v>372</v>
      </c>
      <c r="S1636" s="249"/>
      <c r="T1636" s="250"/>
      <c r="U1636" s="132"/>
    </row>
    <row r="1637" spans="1:21" ht="24.75" customHeight="1">
      <c r="A1637" s="265" t="s">
        <v>132</v>
      </c>
      <c r="B1637" s="266"/>
      <c r="C1637" s="158"/>
      <c r="D1637" s="158"/>
      <c r="E1637" s="108">
        <f t="shared" si="45"/>
        <v>0</v>
      </c>
      <c r="F1637" s="160"/>
      <c r="G1637" s="161"/>
      <c r="H1637" s="159"/>
      <c r="I1637" s="159"/>
      <c r="J1637" s="159"/>
      <c r="K1637" s="159"/>
      <c r="L1637" s="21"/>
      <c r="M1637" s="102">
        <v>14</v>
      </c>
      <c r="N1637" s="245" t="s">
        <v>389</v>
      </c>
      <c r="O1637" s="246"/>
      <c r="P1637" s="246"/>
      <c r="Q1637" s="109">
        <v>30</v>
      </c>
      <c r="R1637" s="248" t="s">
        <v>371</v>
      </c>
      <c r="S1637" s="249"/>
      <c r="T1637" s="250"/>
      <c r="U1637" s="132"/>
    </row>
    <row r="1638" spans="1:21" ht="24.75" customHeight="1">
      <c r="A1638" s="251" t="s">
        <v>731</v>
      </c>
      <c r="B1638" s="252"/>
      <c r="C1638" s="154" t="str">
        <f>IF(COUNTBLANK(C1625:C1637),"空欄あり",COUNT(C1625:C1637)-COUNTIF(C1625:C1637,0))</f>
        <v>空欄あり</v>
      </c>
      <c r="D1638" s="154" t="str">
        <f>IF(COUNTBLANK(D1625:D1637),"空欄あり",COUNT(D1625:D1637)-COUNTIF(D1625:D1637,0))</f>
        <v>空欄あり</v>
      </c>
      <c r="E1638" s="157"/>
      <c r="F1638" s="21"/>
      <c r="G1638" s="21"/>
      <c r="H1638" s="21"/>
      <c r="I1638" s="21"/>
      <c r="J1638" s="21"/>
      <c r="K1638" s="21"/>
      <c r="L1638" s="21"/>
      <c r="M1638" s="102">
        <v>15</v>
      </c>
      <c r="N1638" s="245" t="s">
        <v>390</v>
      </c>
      <c r="O1638" s="246"/>
      <c r="P1638" s="247"/>
      <c r="Q1638" s="102">
        <v>31</v>
      </c>
      <c r="R1638" s="248" t="s">
        <v>370</v>
      </c>
      <c r="S1638" s="249"/>
      <c r="T1638" s="250"/>
      <c r="U1638" s="132"/>
    </row>
    <row r="1639" spans="1:21" ht="24.75" customHeight="1">
      <c r="A1639" s="251" t="s">
        <v>732</v>
      </c>
      <c r="B1639" s="252"/>
      <c r="C1639" s="154" t="str">
        <f>IF(C1638="空欄あり","-",IF(D1622="","-",IF(I1622="","-",IF(G1639=0,"-",IF(C1638=10,SUM(C1625:C1637)*1.3,IF(C1638=11,SUM(C1625:C1637)*1.182,IF(C1638=12,SUM(C1625:C1637)*1.084,IF(C1638=13,SUM(C1625:C1637)*1,"-"))))))))</f>
        <v>-</v>
      </c>
      <c r="D1639" s="154" t="str">
        <f>IF(D1638="空欄あり","-",IF(D1622="","-",IF(I1622="","-",IF(G1639=0,"-",IF(D1638=10,SUM(D1625:D1637)*1.3,IF(D1638=11,SUM(D1625:D1637)*1.182,IF(D1638=12,SUM(D1625:D1637)*1.084,IF(D1638=13,SUM(D1625:D1637)*1,"-"))))))))</f>
        <v>-</v>
      </c>
      <c r="E1639" s="156" t="str">
        <f>IF(C1639="-","-",IF(D1639="-","-",D1639-C1639))</f>
        <v>-</v>
      </c>
      <c r="F1639" s="21"/>
      <c r="G1639" s="155">
        <f>IF(A1632=選択肢!$A$13,1,IF(A1632=選択肢!$A$14,1,0))</f>
        <v>0</v>
      </c>
      <c r="H1639" s="21"/>
      <c r="I1639" s="21"/>
      <c r="J1639" s="21"/>
      <c r="K1639" s="21"/>
      <c r="L1639" s="21"/>
      <c r="M1639" s="102">
        <v>16</v>
      </c>
      <c r="N1639" s="245" t="s">
        <v>391</v>
      </c>
      <c r="O1639" s="246"/>
      <c r="P1639" s="247"/>
      <c r="Q1639" s="21"/>
      <c r="R1639" s="21"/>
      <c r="S1639" s="21"/>
      <c r="T1639" s="21"/>
      <c r="U1639" s="132"/>
    </row>
    <row r="1640" spans="1:21" ht="18.600000000000001" thickBot="1">
      <c r="A1640" s="143"/>
      <c r="B1640" s="142"/>
      <c r="C1640" s="142"/>
      <c r="D1640" s="142"/>
      <c r="E1640" s="142"/>
      <c r="F1640" s="135"/>
      <c r="G1640" s="135"/>
      <c r="H1640" s="135"/>
      <c r="I1640" s="135"/>
      <c r="J1640" s="135"/>
      <c r="K1640" s="135"/>
      <c r="L1640" s="135"/>
      <c r="M1640" s="135"/>
      <c r="N1640" s="135"/>
      <c r="O1640" s="135"/>
      <c r="P1640" s="135"/>
      <c r="Q1640" s="135"/>
      <c r="R1640" s="135"/>
      <c r="S1640" s="135"/>
      <c r="T1640" s="135"/>
      <c r="U1640" s="136"/>
    </row>
    <row r="1641" spans="1:21" ht="18.600000000000001" thickBot="1"/>
    <row r="1642" spans="1:21">
      <c r="A1642" s="137">
        <v>43</v>
      </c>
      <c r="B1642" s="129"/>
      <c r="C1642" s="129"/>
      <c r="D1642" s="129"/>
      <c r="E1642" s="129"/>
      <c r="F1642" s="129"/>
      <c r="G1642" s="129"/>
      <c r="H1642" s="129"/>
      <c r="I1642" s="129"/>
      <c r="J1642" s="129"/>
      <c r="K1642" s="129"/>
      <c r="L1642" s="129"/>
      <c r="M1642" s="129"/>
      <c r="N1642" s="129"/>
      <c r="O1642" s="129"/>
      <c r="P1642" s="129"/>
      <c r="Q1642" s="129"/>
      <c r="R1642" s="129"/>
      <c r="S1642" s="129"/>
      <c r="T1642" s="129"/>
      <c r="U1642" s="130"/>
    </row>
    <row r="1643" spans="1:21" ht="23.25" customHeight="1">
      <c r="A1643" s="131"/>
      <c r="B1643" s="21"/>
      <c r="C1643" s="21"/>
      <c r="D1643" s="21"/>
      <c r="E1643" s="21"/>
      <c r="F1643" s="276" t="s">
        <v>139</v>
      </c>
      <c r="G1643" s="276"/>
      <c r="H1643" s="181"/>
      <c r="I1643" s="181"/>
      <c r="J1643" s="181"/>
      <c r="K1643" s="181"/>
      <c r="L1643" s="21"/>
      <c r="M1643" s="21"/>
      <c r="N1643" s="21"/>
      <c r="O1643" s="21"/>
      <c r="P1643" s="21"/>
      <c r="Q1643" s="21"/>
      <c r="R1643" s="21"/>
      <c r="S1643" s="21"/>
      <c r="T1643" s="21"/>
      <c r="U1643" s="132"/>
    </row>
    <row r="1644" spans="1:21">
      <c r="A1644" s="131" t="s">
        <v>636</v>
      </c>
      <c r="B1644" s="21"/>
      <c r="C1644" s="21"/>
      <c r="D1644" s="21"/>
      <c r="E1644" s="21"/>
      <c r="F1644" s="21"/>
      <c r="G1644" s="21"/>
      <c r="H1644" s="21"/>
      <c r="I1644" s="21"/>
      <c r="J1644" s="21"/>
      <c r="K1644" s="21"/>
      <c r="L1644" s="21"/>
      <c r="M1644" s="21"/>
      <c r="N1644" s="21"/>
      <c r="O1644" s="21"/>
      <c r="P1644" s="21"/>
      <c r="Q1644" s="21"/>
      <c r="R1644" s="21"/>
      <c r="S1644" s="21"/>
      <c r="T1644" s="21"/>
      <c r="U1644" s="132"/>
    </row>
    <row r="1645" spans="1:21">
      <c r="A1645" s="258" t="s">
        <v>123</v>
      </c>
      <c r="B1645" s="192"/>
      <c r="C1645" s="208"/>
      <c r="D1645" s="209"/>
      <c r="E1645" s="210"/>
      <c r="F1645" s="103"/>
      <c r="G1645" s="103"/>
      <c r="H1645" s="103"/>
      <c r="I1645" s="103"/>
      <c r="J1645" s="21"/>
      <c r="K1645" s="21"/>
      <c r="L1645" s="21"/>
      <c r="M1645" s="21"/>
      <c r="N1645" s="21"/>
      <c r="O1645" s="21"/>
      <c r="P1645" s="21"/>
      <c r="Q1645" s="21"/>
      <c r="R1645" s="21"/>
      <c r="S1645" s="21"/>
      <c r="T1645" s="21"/>
      <c r="U1645" s="132"/>
    </row>
    <row r="1646" spans="1:21">
      <c r="A1646" s="258" t="s">
        <v>43</v>
      </c>
      <c r="B1646" s="192"/>
      <c r="C1646" s="208"/>
      <c r="D1646" s="209"/>
      <c r="E1646" s="210"/>
      <c r="F1646" s="103"/>
      <c r="G1646" s="103"/>
      <c r="H1646" s="103"/>
      <c r="I1646" s="103"/>
      <c r="J1646" s="21"/>
      <c r="K1646" s="21"/>
      <c r="L1646" s="21"/>
      <c r="M1646" s="21"/>
      <c r="N1646" s="21"/>
      <c r="O1646" s="21"/>
      <c r="P1646" s="21"/>
      <c r="Q1646" s="21"/>
      <c r="R1646" s="21"/>
      <c r="S1646" s="21"/>
      <c r="T1646" s="21"/>
      <c r="U1646" s="132"/>
    </row>
    <row r="1647" spans="1:21">
      <c r="A1647" s="258" t="s">
        <v>44</v>
      </c>
      <c r="B1647" s="192"/>
      <c r="C1647" s="208"/>
      <c r="D1647" s="209"/>
      <c r="E1647" s="210"/>
      <c r="F1647" s="67"/>
      <c r="G1647" s="67"/>
      <c r="H1647" s="67"/>
      <c r="I1647" s="67"/>
      <c r="J1647" s="67"/>
      <c r="K1647" s="67"/>
      <c r="L1647" s="67"/>
      <c r="M1647" s="21"/>
      <c r="N1647" s="21"/>
      <c r="O1647" s="21"/>
      <c r="P1647" s="21"/>
      <c r="Q1647" s="21"/>
      <c r="R1647" s="21"/>
      <c r="S1647" s="21"/>
      <c r="T1647" s="21"/>
      <c r="U1647" s="132"/>
    </row>
    <row r="1648" spans="1:21">
      <c r="A1648" s="258" t="s">
        <v>45</v>
      </c>
      <c r="B1648" s="192"/>
      <c r="C1648" s="243"/>
      <c r="D1648" s="244"/>
      <c r="E1648" s="244"/>
      <c r="F1648" s="243"/>
      <c r="G1648" s="244"/>
      <c r="H1648" s="244"/>
      <c r="I1648" s="211"/>
      <c r="J1648" s="211"/>
      <c r="K1648" s="211"/>
      <c r="L1648" s="67"/>
      <c r="M1648" s="21"/>
      <c r="N1648" s="21"/>
      <c r="O1648" s="21"/>
      <c r="P1648" s="21"/>
      <c r="Q1648" s="21"/>
      <c r="R1648" s="21"/>
      <c r="S1648" s="21"/>
      <c r="T1648" s="21"/>
      <c r="U1648" s="132"/>
    </row>
    <row r="1649" spans="1:21">
      <c r="A1649" s="275" t="s">
        <v>46</v>
      </c>
      <c r="B1649" s="223"/>
      <c r="C1649" s="243"/>
      <c r="D1649" s="244"/>
      <c r="E1649" s="253"/>
      <c r="F1649" s="67"/>
      <c r="G1649" s="67"/>
      <c r="H1649" s="67"/>
      <c r="I1649" s="67"/>
      <c r="J1649" s="67"/>
      <c r="K1649" s="67"/>
      <c r="L1649" s="67"/>
      <c r="M1649" s="21"/>
      <c r="N1649" s="21"/>
      <c r="O1649" s="21"/>
      <c r="P1649" s="21"/>
      <c r="Q1649" s="21"/>
      <c r="R1649" s="21"/>
      <c r="S1649" s="21"/>
      <c r="T1649" s="21"/>
      <c r="U1649" s="132"/>
    </row>
    <row r="1650" spans="1:21">
      <c r="A1650" s="258" t="s">
        <v>47</v>
      </c>
      <c r="B1650" s="192"/>
      <c r="C1650" s="208"/>
      <c r="D1650" s="209"/>
      <c r="E1650" s="210"/>
      <c r="F1650" s="103"/>
      <c r="G1650" s="103"/>
      <c r="H1650" s="103"/>
      <c r="I1650" s="103"/>
      <c r="J1650" s="103"/>
      <c r="K1650" s="103"/>
      <c r="L1650" s="103"/>
      <c r="M1650" s="21"/>
      <c r="N1650" s="21"/>
      <c r="O1650" s="21"/>
      <c r="P1650" s="21"/>
      <c r="Q1650" s="21"/>
      <c r="R1650" s="21"/>
      <c r="S1650" s="21"/>
      <c r="T1650" s="21"/>
      <c r="U1650" s="132"/>
    </row>
    <row r="1651" spans="1:21" ht="12.75" customHeight="1">
      <c r="A1651" s="133"/>
      <c r="B1651" s="103"/>
      <c r="C1651" s="103"/>
      <c r="D1651" s="103"/>
      <c r="E1651" s="103"/>
      <c r="F1651" s="103"/>
      <c r="G1651" s="103"/>
      <c r="H1651" s="103"/>
      <c r="I1651" s="103"/>
      <c r="J1651" s="103"/>
      <c r="K1651" s="103"/>
      <c r="L1651" s="103"/>
      <c r="M1651" s="21"/>
      <c r="N1651" s="21"/>
      <c r="O1651" s="21"/>
      <c r="P1651" s="21"/>
      <c r="Q1651" s="21"/>
      <c r="R1651" s="21"/>
      <c r="S1651" s="21"/>
      <c r="T1651" s="21"/>
      <c r="U1651" s="132"/>
    </row>
    <row r="1652" spans="1:21" ht="23.25" customHeight="1">
      <c r="A1652" s="134" t="s">
        <v>186</v>
      </c>
      <c r="B1652" s="104"/>
      <c r="C1652" s="104"/>
      <c r="D1652" s="104"/>
      <c r="E1652" s="104"/>
      <c r="F1652" s="104"/>
      <c r="G1652" s="104"/>
      <c r="H1652" s="104"/>
      <c r="I1652" s="104"/>
      <c r="J1652" s="104"/>
      <c r="K1652" s="104"/>
      <c r="L1652" s="21"/>
      <c r="M1652" s="21"/>
      <c r="N1652" s="21"/>
      <c r="O1652" s="21"/>
      <c r="P1652" s="21"/>
      <c r="Q1652" s="21"/>
      <c r="R1652" s="21"/>
      <c r="S1652" s="21"/>
      <c r="T1652" s="21"/>
      <c r="U1652" s="132"/>
    </row>
    <row r="1653" spans="1:21">
      <c r="A1653" s="258"/>
      <c r="B1653" s="192"/>
      <c r="C1653" s="190" t="s">
        <v>63</v>
      </c>
      <c r="D1653" s="191"/>
      <c r="E1653" s="192"/>
      <c r="F1653" s="216" t="s">
        <v>138</v>
      </c>
      <c r="G1653" s="216"/>
      <c r="H1653" s="216"/>
      <c r="I1653" s="216"/>
      <c r="J1653" s="216"/>
      <c r="K1653" s="216"/>
      <c r="L1653" s="103"/>
      <c r="M1653" s="21"/>
      <c r="N1653" s="21"/>
      <c r="O1653" s="21"/>
      <c r="P1653" s="21"/>
      <c r="Q1653" s="21"/>
      <c r="R1653" s="21"/>
      <c r="S1653" s="21"/>
      <c r="T1653" s="21"/>
      <c r="U1653" s="132"/>
    </row>
    <row r="1654" spans="1:21">
      <c r="A1654" s="262" t="s">
        <v>637</v>
      </c>
      <c r="B1654" s="263"/>
      <c r="C1654" s="243"/>
      <c r="D1654" s="244"/>
      <c r="E1654" s="253"/>
      <c r="F1654" s="243"/>
      <c r="G1654" s="253"/>
      <c r="H1654" s="243"/>
      <c r="I1654" s="253"/>
      <c r="J1654" s="243"/>
      <c r="K1654" s="253"/>
      <c r="L1654" s="67"/>
      <c r="M1654" s="21"/>
      <c r="N1654" s="21"/>
      <c r="O1654" s="21"/>
      <c r="P1654" s="21"/>
      <c r="Q1654" s="21"/>
      <c r="R1654" s="21"/>
      <c r="S1654" s="21"/>
      <c r="T1654" s="21"/>
      <c r="U1654" s="132"/>
    </row>
    <row r="1655" spans="1:21">
      <c r="A1655" s="264" t="s">
        <v>638</v>
      </c>
      <c r="B1655" s="204"/>
      <c r="C1655" s="243"/>
      <c r="D1655" s="244"/>
      <c r="E1655" s="253"/>
      <c r="F1655" s="243"/>
      <c r="G1655" s="253"/>
      <c r="H1655" s="243"/>
      <c r="I1655" s="253"/>
      <c r="J1655" s="243"/>
      <c r="K1655" s="253"/>
      <c r="L1655" s="103"/>
      <c r="M1655" s="21"/>
      <c r="N1655" s="21"/>
      <c r="O1655" s="21"/>
      <c r="P1655" s="21"/>
      <c r="Q1655" s="21"/>
      <c r="R1655" s="21"/>
      <c r="S1655" s="21"/>
      <c r="T1655" s="21"/>
      <c r="U1655" s="132"/>
    </row>
    <row r="1656" spans="1:21">
      <c r="A1656" s="277" t="s">
        <v>48</v>
      </c>
      <c r="B1656" s="278"/>
      <c r="C1656" s="181"/>
      <c r="D1656" s="181"/>
      <c r="E1656" s="105" t="s">
        <v>133</v>
      </c>
      <c r="F1656" s="67"/>
      <c r="G1656" s="67"/>
      <c r="H1656" s="67"/>
      <c r="I1656" s="67"/>
      <c r="J1656" s="67"/>
      <c r="K1656" s="103"/>
      <c r="L1656" s="103"/>
      <c r="M1656" s="21"/>
      <c r="N1656" s="21"/>
      <c r="O1656" s="21"/>
      <c r="P1656" s="21"/>
      <c r="Q1656" s="21"/>
      <c r="R1656" s="21"/>
      <c r="S1656" s="21"/>
      <c r="T1656" s="21"/>
      <c r="U1656" s="132"/>
    </row>
    <row r="1657" spans="1:21">
      <c r="A1657" s="133"/>
      <c r="B1657" s="103"/>
      <c r="C1657" s="103"/>
      <c r="D1657" s="103"/>
      <c r="E1657" s="103"/>
      <c r="F1657" s="67"/>
      <c r="G1657" s="67"/>
      <c r="H1657" s="67"/>
      <c r="I1657" s="67"/>
      <c r="J1657" s="67"/>
      <c r="K1657" s="103"/>
      <c r="L1657" s="103"/>
      <c r="M1657" s="21"/>
      <c r="N1657" s="21"/>
      <c r="O1657" s="21"/>
      <c r="P1657" s="21"/>
      <c r="Q1657" s="21"/>
      <c r="R1657" s="21"/>
      <c r="S1657" s="21"/>
      <c r="T1657" s="21"/>
      <c r="U1657" s="132"/>
    </row>
    <row r="1658" spans="1:21" ht="23.25" customHeight="1">
      <c r="A1658" s="134" t="s">
        <v>187</v>
      </c>
      <c r="B1658" s="104"/>
      <c r="C1658" s="104"/>
      <c r="D1658" s="104"/>
      <c r="E1658" s="104"/>
      <c r="F1658" s="104"/>
      <c r="G1658" s="104"/>
      <c r="H1658" s="104"/>
      <c r="I1658" s="104"/>
      <c r="J1658" s="104"/>
      <c r="K1658" s="104"/>
      <c r="L1658" s="21"/>
      <c r="M1658" s="21"/>
      <c r="N1658" s="21"/>
      <c r="O1658" s="21"/>
      <c r="P1658" s="21"/>
      <c r="Q1658" s="21"/>
      <c r="R1658" s="21"/>
      <c r="S1658" s="21"/>
      <c r="T1658" s="21"/>
      <c r="U1658" s="132"/>
    </row>
    <row r="1659" spans="1:21" ht="34.5" customHeight="1">
      <c r="A1659" s="254" t="s">
        <v>743</v>
      </c>
      <c r="B1659" s="255"/>
      <c r="C1659" s="255"/>
      <c r="D1659" s="255"/>
      <c r="E1659" s="255"/>
      <c r="F1659" s="255"/>
      <c r="G1659" s="255"/>
      <c r="H1659" s="255"/>
      <c r="I1659" s="255"/>
      <c r="J1659" s="255"/>
      <c r="K1659" s="255"/>
      <c r="L1659" s="255"/>
      <c r="M1659" s="255"/>
      <c r="N1659" s="255"/>
      <c r="O1659" s="255"/>
      <c r="P1659" s="255"/>
      <c r="Q1659" s="255"/>
      <c r="R1659" s="255"/>
      <c r="S1659" s="255"/>
      <c r="T1659" s="255"/>
      <c r="U1659" s="132"/>
    </row>
    <row r="1660" spans="1:21" ht="102.45" customHeight="1">
      <c r="A1660" s="254"/>
      <c r="B1660" s="255"/>
      <c r="C1660" s="255"/>
      <c r="D1660" s="255"/>
      <c r="E1660" s="255"/>
      <c r="F1660" s="255"/>
      <c r="G1660" s="255"/>
      <c r="H1660" s="255"/>
      <c r="I1660" s="255"/>
      <c r="J1660" s="255"/>
      <c r="K1660" s="255"/>
      <c r="L1660" s="255"/>
      <c r="M1660" s="255"/>
      <c r="N1660" s="255"/>
      <c r="O1660" s="255"/>
      <c r="P1660" s="255"/>
      <c r="Q1660" s="255"/>
      <c r="R1660" s="255"/>
      <c r="S1660" s="255"/>
      <c r="T1660" s="255"/>
      <c r="U1660" s="132"/>
    </row>
    <row r="1661" spans="1:21">
      <c r="A1661" s="258" t="s">
        <v>179</v>
      </c>
      <c r="B1661" s="191"/>
      <c r="C1661" s="191"/>
      <c r="D1661" s="256"/>
      <c r="E1661" s="257"/>
      <c r="F1661" s="259" t="s">
        <v>180</v>
      </c>
      <c r="G1661" s="260"/>
      <c r="H1661" s="260"/>
      <c r="I1661" s="256"/>
      <c r="J1661" s="257"/>
      <c r="K1661" s="21"/>
      <c r="L1661" s="21"/>
      <c r="M1661" s="261" t="s">
        <v>395</v>
      </c>
      <c r="N1661" s="261"/>
      <c r="O1661" s="261"/>
      <c r="P1661" s="261"/>
      <c r="Q1661" s="261"/>
      <c r="R1661" s="261"/>
      <c r="S1661" s="261"/>
      <c r="T1661" s="261"/>
      <c r="U1661" s="132"/>
    </row>
    <row r="1662" spans="1:21" ht="18.600000000000001" thickBot="1">
      <c r="A1662" s="267" t="s">
        <v>393</v>
      </c>
      <c r="B1662" s="216"/>
      <c r="C1662" s="221" t="s">
        <v>135</v>
      </c>
      <c r="D1662" s="222"/>
      <c r="E1662" s="223"/>
      <c r="F1662" s="274" t="s">
        <v>394</v>
      </c>
      <c r="G1662" s="216"/>
      <c r="H1662" s="216"/>
      <c r="I1662" s="216"/>
      <c r="J1662" s="216"/>
      <c r="K1662" s="216"/>
      <c r="L1662" s="21"/>
      <c r="M1662" s="106" t="s">
        <v>24</v>
      </c>
      <c r="N1662" s="190" t="s">
        <v>359</v>
      </c>
      <c r="O1662" s="191"/>
      <c r="P1662" s="191"/>
      <c r="Q1662" s="106" t="s">
        <v>24</v>
      </c>
      <c r="R1662" s="190" t="s">
        <v>359</v>
      </c>
      <c r="S1662" s="191"/>
      <c r="T1662" s="192"/>
      <c r="U1662" s="132"/>
    </row>
    <row r="1663" spans="1:21" ht="18.75" customHeight="1" thickTop="1">
      <c r="A1663" s="267"/>
      <c r="B1663" s="216"/>
      <c r="C1663" s="26" t="s">
        <v>134</v>
      </c>
      <c r="D1663" s="26" t="s">
        <v>50</v>
      </c>
      <c r="E1663" s="39" t="s">
        <v>51</v>
      </c>
      <c r="F1663" s="107" t="s">
        <v>52</v>
      </c>
      <c r="G1663" s="70" t="s">
        <v>53</v>
      </c>
      <c r="H1663" s="46" t="s">
        <v>54</v>
      </c>
      <c r="I1663" s="46" t="s">
        <v>55</v>
      </c>
      <c r="J1663" s="46" t="s">
        <v>56</v>
      </c>
      <c r="K1663" s="46" t="s">
        <v>57</v>
      </c>
      <c r="L1663" s="21"/>
      <c r="M1663" s="102">
        <v>1</v>
      </c>
      <c r="N1663" s="245" t="s">
        <v>386</v>
      </c>
      <c r="O1663" s="246"/>
      <c r="P1663" s="246"/>
      <c r="Q1663" s="102">
        <v>17</v>
      </c>
      <c r="R1663" s="248" t="s">
        <v>241</v>
      </c>
      <c r="S1663" s="249"/>
      <c r="T1663" s="250"/>
      <c r="U1663" s="132"/>
    </row>
    <row r="1664" spans="1:21" ht="24.75" customHeight="1">
      <c r="A1664" s="265" t="s">
        <v>124</v>
      </c>
      <c r="B1664" s="266"/>
      <c r="C1664" s="158"/>
      <c r="D1664" s="158"/>
      <c r="E1664" s="108">
        <f t="shared" ref="E1664:E1676" si="46">D1664-C1664</f>
        <v>0</v>
      </c>
      <c r="F1664" s="160"/>
      <c r="G1664" s="161"/>
      <c r="H1664" s="159"/>
      <c r="I1664" s="159"/>
      <c r="J1664" s="159"/>
      <c r="K1664" s="159"/>
      <c r="L1664" s="21"/>
      <c r="M1664" s="102">
        <v>2</v>
      </c>
      <c r="N1664" s="245" t="s">
        <v>360</v>
      </c>
      <c r="O1664" s="246"/>
      <c r="P1664" s="246"/>
      <c r="Q1664" s="109">
        <v>18</v>
      </c>
      <c r="R1664" s="248" t="s">
        <v>385</v>
      </c>
      <c r="S1664" s="249"/>
      <c r="T1664" s="250"/>
      <c r="U1664" s="132"/>
    </row>
    <row r="1665" spans="1:21" ht="24.75" customHeight="1">
      <c r="A1665" s="265" t="s">
        <v>125</v>
      </c>
      <c r="B1665" s="266"/>
      <c r="C1665" s="158"/>
      <c r="D1665" s="158"/>
      <c r="E1665" s="108">
        <f t="shared" si="46"/>
        <v>0</v>
      </c>
      <c r="F1665" s="160"/>
      <c r="G1665" s="161"/>
      <c r="H1665" s="159"/>
      <c r="I1665" s="159"/>
      <c r="J1665" s="159"/>
      <c r="K1665" s="159"/>
      <c r="L1665" s="21"/>
      <c r="M1665" s="102">
        <v>3</v>
      </c>
      <c r="N1665" s="245" t="s">
        <v>387</v>
      </c>
      <c r="O1665" s="246"/>
      <c r="P1665" s="246"/>
      <c r="Q1665" s="102">
        <v>19</v>
      </c>
      <c r="R1665" s="248" t="s">
        <v>384</v>
      </c>
      <c r="S1665" s="249"/>
      <c r="T1665" s="250"/>
      <c r="U1665" s="132"/>
    </row>
    <row r="1666" spans="1:21" ht="27" customHeight="1">
      <c r="A1666" s="265" t="s">
        <v>126</v>
      </c>
      <c r="B1666" s="266"/>
      <c r="C1666" s="158"/>
      <c r="D1666" s="158"/>
      <c r="E1666" s="108">
        <f t="shared" si="46"/>
        <v>0</v>
      </c>
      <c r="F1666" s="160"/>
      <c r="G1666" s="161"/>
      <c r="H1666" s="159"/>
      <c r="I1666" s="159"/>
      <c r="J1666" s="159"/>
      <c r="K1666" s="159"/>
      <c r="L1666" s="21"/>
      <c r="M1666" s="102">
        <v>4</v>
      </c>
      <c r="N1666" s="245" t="s">
        <v>362</v>
      </c>
      <c r="O1666" s="246"/>
      <c r="P1666" s="246"/>
      <c r="Q1666" s="102">
        <v>20</v>
      </c>
      <c r="R1666" s="248" t="s">
        <v>383</v>
      </c>
      <c r="S1666" s="249"/>
      <c r="T1666" s="250"/>
      <c r="U1666" s="132"/>
    </row>
    <row r="1667" spans="1:21" ht="24.75" customHeight="1">
      <c r="A1667" s="265" t="s">
        <v>127</v>
      </c>
      <c r="B1667" s="266"/>
      <c r="C1667" s="158"/>
      <c r="D1667" s="158"/>
      <c r="E1667" s="108">
        <f t="shared" si="46"/>
        <v>0</v>
      </c>
      <c r="F1667" s="160"/>
      <c r="G1667" s="161"/>
      <c r="H1667" s="159"/>
      <c r="I1667" s="159"/>
      <c r="J1667" s="159"/>
      <c r="K1667" s="159"/>
      <c r="L1667" s="21"/>
      <c r="M1667" s="102">
        <v>5</v>
      </c>
      <c r="N1667" s="245" t="s">
        <v>363</v>
      </c>
      <c r="O1667" s="246"/>
      <c r="P1667" s="246"/>
      <c r="Q1667" s="109">
        <v>21</v>
      </c>
      <c r="R1667" s="248" t="s">
        <v>380</v>
      </c>
      <c r="S1667" s="249"/>
      <c r="T1667" s="250"/>
      <c r="U1667" s="132"/>
    </row>
    <row r="1668" spans="1:21" ht="24.75" customHeight="1">
      <c r="A1668" s="270" t="s">
        <v>658</v>
      </c>
      <c r="B1668" s="271"/>
      <c r="C1668" s="158"/>
      <c r="D1668" s="158"/>
      <c r="E1668" s="108">
        <f t="shared" si="46"/>
        <v>0</v>
      </c>
      <c r="F1668" s="160"/>
      <c r="G1668" s="161"/>
      <c r="H1668" s="159"/>
      <c r="I1668" s="159"/>
      <c r="J1668" s="159"/>
      <c r="K1668" s="159"/>
      <c r="L1668" s="21"/>
      <c r="M1668" s="102">
        <v>6</v>
      </c>
      <c r="N1668" s="245" t="s">
        <v>364</v>
      </c>
      <c r="O1668" s="246"/>
      <c r="P1668" s="246"/>
      <c r="Q1668" s="102">
        <v>22</v>
      </c>
      <c r="R1668" s="248" t="s">
        <v>379</v>
      </c>
      <c r="S1668" s="249"/>
      <c r="T1668" s="250"/>
      <c r="U1668" s="132"/>
    </row>
    <row r="1669" spans="1:21" ht="24.75" customHeight="1">
      <c r="A1669" s="270" t="s">
        <v>659</v>
      </c>
      <c r="B1669" s="271"/>
      <c r="C1669" s="158"/>
      <c r="D1669" s="158"/>
      <c r="E1669" s="108">
        <f t="shared" si="46"/>
        <v>0</v>
      </c>
      <c r="F1669" s="160"/>
      <c r="G1669" s="161"/>
      <c r="H1669" s="159"/>
      <c r="I1669" s="159"/>
      <c r="J1669" s="159"/>
      <c r="K1669" s="159"/>
      <c r="L1669" s="21"/>
      <c r="M1669" s="102">
        <v>7</v>
      </c>
      <c r="N1669" s="245" t="s">
        <v>365</v>
      </c>
      <c r="O1669" s="246"/>
      <c r="P1669" s="246"/>
      <c r="Q1669" s="102">
        <v>23</v>
      </c>
      <c r="R1669" s="248" t="s">
        <v>378</v>
      </c>
      <c r="S1669" s="249"/>
      <c r="T1669" s="250"/>
      <c r="U1669" s="132"/>
    </row>
    <row r="1670" spans="1:21" ht="29.4" customHeight="1">
      <c r="A1670" s="272" t="s">
        <v>128</v>
      </c>
      <c r="B1670" s="273"/>
      <c r="C1670" s="158"/>
      <c r="D1670" s="158"/>
      <c r="E1670" s="108">
        <f t="shared" si="46"/>
        <v>0</v>
      </c>
      <c r="F1670" s="160"/>
      <c r="G1670" s="161"/>
      <c r="H1670" s="159"/>
      <c r="I1670" s="159"/>
      <c r="J1670" s="159"/>
      <c r="K1670" s="159"/>
      <c r="L1670" s="21"/>
      <c r="M1670" s="102">
        <v>8</v>
      </c>
      <c r="N1670" s="245" t="s">
        <v>366</v>
      </c>
      <c r="O1670" s="246"/>
      <c r="P1670" s="246"/>
      <c r="Q1670" s="109">
        <v>24</v>
      </c>
      <c r="R1670" s="248" t="s">
        <v>377</v>
      </c>
      <c r="S1670" s="249"/>
      <c r="T1670" s="250"/>
      <c r="U1670" s="132"/>
    </row>
    <row r="1671" spans="1:21" ht="32.4" customHeight="1">
      <c r="A1671" s="268" t="s">
        <v>734</v>
      </c>
      <c r="B1671" s="269"/>
      <c r="C1671" s="158"/>
      <c r="D1671" s="158"/>
      <c r="E1671" s="108">
        <f t="shared" si="46"/>
        <v>0</v>
      </c>
      <c r="F1671" s="160"/>
      <c r="G1671" s="161"/>
      <c r="H1671" s="159"/>
      <c r="I1671" s="159"/>
      <c r="J1671" s="159"/>
      <c r="K1671" s="159"/>
      <c r="L1671" s="21"/>
      <c r="M1671" s="102">
        <v>9</v>
      </c>
      <c r="N1671" s="245" t="s">
        <v>367</v>
      </c>
      <c r="O1671" s="246"/>
      <c r="P1671" s="246"/>
      <c r="Q1671" s="102">
        <v>25</v>
      </c>
      <c r="R1671" s="248" t="s">
        <v>376</v>
      </c>
      <c r="S1671" s="249"/>
      <c r="T1671" s="250"/>
      <c r="U1671" s="132"/>
    </row>
    <row r="1672" spans="1:21" ht="24.75" customHeight="1">
      <c r="A1672" s="265" t="s">
        <v>129</v>
      </c>
      <c r="B1672" s="266"/>
      <c r="C1672" s="158"/>
      <c r="D1672" s="158"/>
      <c r="E1672" s="108">
        <f t="shared" si="46"/>
        <v>0</v>
      </c>
      <c r="F1672" s="160"/>
      <c r="G1672" s="161"/>
      <c r="H1672" s="159"/>
      <c r="I1672" s="159"/>
      <c r="J1672" s="159"/>
      <c r="K1672" s="159"/>
      <c r="L1672" s="21"/>
      <c r="M1672" s="102">
        <v>10</v>
      </c>
      <c r="N1672" s="245" t="s">
        <v>368</v>
      </c>
      <c r="O1672" s="246"/>
      <c r="P1672" s="246"/>
      <c r="Q1672" s="102">
        <v>26</v>
      </c>
      <c r="R1672" s="248" t="s">
        <v>375</v>
      </c>
      <c r="S1672" s="249"/>
      <c r="T1672" s="250"/>
      <c r="U1672" s="132"/>
    </row>
    <row r="1673" spans="1:21" ht="24.75" customHeight="1">
      <c r="A1673" s="270" t="s">
        <v>660</v>
      </c>
      <c r="B1673" s="271"/>
      <c r="C1673" s="158"/>
      <c r="D1673" s="158"/>
      <c r="E1673" s="108">
        <f t="shared" si="46"/>
        <v>0</v>
      </c>
      <c r="F1673" s="160"/>
      <c r="G1673" s="161"/>
      <c r="H1673" s="159"/>
      <c r="I1673" s="159"/>
      <c r="J1673" s="159"/>
      <c r="K1673" s="159"/>
      <c r="L1673" s="21"/>
      <c r="M1673" s="102">
        <v>11</v>
      </c>
      <c r="N1673" s="245" t="s">
        <v>245</v>
      </c>
      <c r="O1673" s="246"/>
      <c r="P1673" s="246"/>
      <c r="Q1673" s="109">
        <v>27</v>
      </c>
      <c r="R1673" s="248" t="s">
        <v>374</v>
      </c>
      <c r="S1673" s="249"/>
      <c r="T1673" s="250"/>
      <c r="U1673" s="132"/>
    </row>
    <row r="1674" spans="1:21" ht="24.75" customHeight="1">
      <c r="A1674" s="265" t="s">
        <v>130</v>
      </c>
      <c r="B1674" s="266"/>
      <c r="C1674" s="158"/>
      <c r="D1674" s="158"/>
      <c r="E1674" s="108">
        <f t="shared" si="46"/>
        <v>0</v>
      </c>
      <c r="F1674" s="160"/>
      <c r="G1674" s="161"/>
      <c r="H1674" s="159"/>
      <c r="I1674" s="159"/>
      <c r="J1674" s="159"/>
      <c r="K1674" s="159"/>
      <c r="L1674" s="21"/>
      <c r="M1674" s="102">
        <v>12</v>
      </c>
      <c r="N1674" s="245" t="s">
        <v>369</v>
      </c>
      <c r="O1674" s="246"/>
      <c r="P1674" s="246"/>
      <c r="Q1674" s="102">
        <v>28</v>
      </c>
      <c r="R1674" s="248" t="s">
        <v>373</v>
      </c>
      <c r="S1674" s="249"/>
      <c r="T1674" s="250"/>
      <c r="U1674" s="132"/>
    </row>
    <row r="1675" spans="1:21" ht="24.75" customHeight="1">
      <c r="A1675" s="265" t="s">
        <v>131</v>
      </c>
      <c r="B1675" s="266"/>
      <c r="C1675" s="158"/>
      <c r="D1675" s="158"/>
      <c r="E1675" s="108">
        <f t="shared" si="46"/>
        <v>0</v>
      </c>
      <c r="F1675" s="160"/>
      <c r="G1675" s="161"/>
      <c r="H1675" s="159"/>
      <c r="I1675" s="159"/>
      <c r="J1675" s="159"/>
      <c r="K1675" s="159"/>
      <c r="L1675" s="21"/>
      <c r="M1675" s="102">
        <v>13</v>
      </c>
      <c r="N1675" s="245" t="s">
        <v>388</v>
      </c>
      <c r="O1675" s="246"/>
      <c r="P1675" s="246"/>
      <c r="Q1675" s="102">
        <v>29</v>
      </c>
      <c r="R1675" s="248" t="s">
        <v>372</v>
      </c>
      <c r="S1675" s="249"/>
      <c r="T1675" s="250"/>
      <c r="U1675" s="132"/>
    </row>
    <row r="1676" spans="1:21" ht="24.75" customHeight="1">
      <c r="A1676" s="265" t="s">
        <v>132</v>
      </c>
      <c r="B1676" s="266"/>
      <c r="C1676" s="158"/>
      <c r="D1676" s="158"/>
      <c r="E1676" s="108">
        <f t="shared" si="46"/>
        <v>0</v>
      </c>
      <c r="F1676" s="160"/>
      <c r="G1676" s="161"/>
      <c r="H1676" s="159"/>
      <c r="I1676" s="159"/>
      <c r="J1676" s="159"/>
      <c r="K1676" s="159"/>
      <c r="L1676" s="21"/>
      <c r="M1676" s="102">
        <v>14</v>
      </c>
      <c r="N1676" s="245" t="s">
        <v>389</v>
      </c>
      <c r="O1676" s="246"/>
      <c r="P1676" s="246"/>
      <c r="Q1676" s="109">
        <v>30</v>
      </c>
      <c r="R1676" s="248" t="s">
        <v>371</v>
      </c>
      <c r="S1676" s="249"/>
      <c r="T1676" s="250"/>
      <c r="U1676" s="132"/>
    </row>
    <row r="1677" spans="1:21" ht="24.75" customHeight="1">
      <c r="A1677" s="251" t="s">
        <v>731</v>
      </c>
      <c r="B1677" s="252"/>
      <c r="C1677" s="154" t="str">
        <f>IF(COUNTBLANK(C1664:C1676),"空欄あり",COUNT(C1664:C1676)-COUNTIF(C1664:C1676,0))</f>
        <v>空欄あり</v>
      </c>
      <c r="D1677" s="154" t="str">
        <f>IF(COUNTBLANK(D1664:D1676),"空欄あり",COUNT(D1664:D1676)-COUNTIF(D1664:D1676,0))</f>
        <v>空欄あり</v>
      </c>
      <c r="E1677" s="157"/>
      <c r="F1677" s="21"/>
      <c r="G1677" s="21"/>
      <c r="H1677" s="21"/>
      <c r="I1677" s="21"/>
      <c r="J1677" s="21"/>
      <c r="K1677" s="21"/>
      <c r="L1677" s="21"/>
      <c r="M1677" s="102">
        <v>15</v>
      </c>
      <c r="N1677" s="245" t="s">
        <v>390</v>
      </c>
      <c r="O1677" s="246"/>
      <c r="P1677" s="247"/>
      <c r="Q1677" s="102">
        <v>31</v>
      </c>
      <c r="R1677" s="248" t="s">
        <v>370</v>
      </c>
      <c r="S1677" s="249"/>
      <c r="T1677" s="250"/>
      <c r="U1677" s="132"/>
    </row>
    <row r="1678" spans="1:21" ht="24.75" customHeight="1">
      <c r="A1678" s="251" t="s">
        <v>732</v>
      </c>
      <c r="B1678" s="252"/>
      <c r="C1678" s="154" t="str">
        <f>IF(C1677="空欄あり","-",IF(D1661="","-",IF(I1661="","-",IF(G1678=0,"-",IF(C1677=10,SUM(C1664:C1676)*1.3,IF(C1677=11,SUM(C1664:C1676)*1.182,IF(C1677=12,SUM(C1664:C1676)*1.084,IF(C1677=13,SUM(C1664:C1676)*1,"-"))))))))</f>
        <v>-</v>
      </c>
      <c r="D1678" s="154" t="str">
        <f>IF(D1677="空欄あり","-",IF(D1661="","-",IF(I1661="","-",IF(G1678=0,"-",IF(D1677=10,SUM(D1664:D1676)*1.3,IF(D1677=11,SUM(D1664:D1676)*1.182,IF(D1677=12,SUM(D1664:D1676)*1.084,IF(D1677=13,SUM(D1664:D1676)*1,"-"))))))))</f>
        <v>-</v>
      </c>
      <c r="E1678" s="156" t="str">
        <f>IF(C1678="-","-",IF(D1678="-","-",D1678-C1678))</f>
        <v>-</v>
      </c>
      <c r="F1678" s="21"/>
      <c r="G1678" s="155">
        <f>IF(A1671=選択肢!$A$13,1,IF(A1671=選択肢!$A$14,1,0))</f>
        <v>0</v>
      </c>
      <c r="H1678" s="21"/>
      <c r="I1678" s="21"/>
      <c r="J1678" s="21"/>
      <c r="K1678" s="21"/>
      <c r="L1678" s="21"/>
      <c r="M1678" s="102">
        <v>16</v>
      </c>
      <c r="N1678" s="245" t="s">
        <v>391</v>
      </c>
      <c r="O1678" s="246"/>
      <c r="P1678" s="247"/>
      <c r="Q1678" s="21"/>
      <c r="R1678" s="21"/>
      <c r="S1678" s="21"/>
      <c r="T1678" s="21"/>
      <c r="U1678" s="132"/>
    </row>
    <row r="1679" spans="1:21" ht="18.600000000000001" thickBot="1">
      <c r="A1679" s="143"/>
      <c r="B1679" s="142"/>
      <c r="C1679" s="142"/>
      <c r="D1679" s="142"/>
      <c r="E1679" s="142"/>
      <c r="F1679" s="135"/>
      <c r="G1679" s="135"/>
      <c r="H1679" s="135"/>
      <c r="I1679" s="135"/>
      <c r="J1679" s="135"/>
      <c r="K1679" s="135"/>
      <c r="L1679" s="135"/>
      <c r="M1679" s="135"/>
      <c r="N1679" s="135"/>
      <c r="O1679" s="135"/>
      <c r="P1679" s="135"/>
      <c r="Q1679" s="135"/>
      <c r="R1679" s="135"/>
      <c r="S1679" s="135"/>
      <c r="T1679" s="135"/>
      <c r="U1679" s="136"/>
    </row>
    <row r="1680" spans="1:21" ht="18.600000000000001" thickBot="1"/>
    <row r="1681" spans="1:21">
      <c r="A1681" s="137">
        <v>44</v>
      </c>
      <c r="B1681" s="129"/>
      <c r="C1681" s="129"/>
      <c r="D1681" s="129"/>
      <c r="E1681" s="129"/>
      <c r="F1681" s="129"/>
      <c r="G1681" s="129"/>
      <c r="H1681" s="129"/>
      <c r="I1681" s="129"/>
      <c r="J1681" s="129"/>
      <c r="K1681" s="129"/>
      <c r="L1681" s="129"/>
      <c r="M1681" s="129"/>
      <c r="N1681" s="129"/>
      <c r="O1681" s="129"/>
      <c r="P1681" s="129"/>
      <c r="Q1681" s="129"/>
      <c r="R1681" s="129"/>
      <c r="S1681" s="129"/>
      <c r="T1681" s="129"/>
      <c r="U1681" s="130"/>
    </row>
    <row r="1682" spans="1:21" ht="23.25" customHeight="1">
      <c r="A1682" s="131"/>
      <c r="B1682" s="21"/>
      <c r="C1682" s="21"/>
      <c r="D1682" s="21"/>
      <c r="E1682" s="21"/>
      <c r="F1682" s="276" t="s">
        <v>139</v>
      </c>
      <c r="G1682" s="276"/>
      <c r="H1682" s="181"/>
      <c r="I1682" s="181"/>
      <c r="J1682" s="181"/>
      <c r="K1682" s="181"/>
      <c r="L1682" s="21"/>
      <c r="M1682" s="21"/>
      <c r="N1682" s="21"/>
      <c r="O1682" s="21"/>
      <c r="P1682" s="21"/>
      <c r="Q1682" s="21"/>
      <c r="R1682" s="21"/>
      <c r="S1682" s="21"/>
      <c r="T1682" s="21"/>
      <c r="U1682" s="132"/>
    </row>
    <row r="1683" spans="1:21">
      <c r="A1683" s="131" t="s">
        <v>636</v>
      </c>
      <c r="B1683" s="21"/>
      <c r="C1683" s="21"/>
      <c r="D1683" s="21"/>
      <c r="E1683" s="21"/>
      <c r="F1683" s="21"/>
      <c r="G1683" s="21"/>
      <c r="H1683" s="21"/>
      <c r="I1683" s="21"/>
      <c r="J1683" s="21"/>
      <c r="K1683" s="21"/>
      <c r="L1683" s="21"/>
      <c r="M1683" s="21"/>
      <c r="N1683" s="21"/>
      <c r="O1683" s="21"/>
      <c r="P1683" s="21"/>
      <c r="Q1683" s="21"/>
      <c r="R1683" s="21"/>
      <c r="S1683" s="21"/>
      <c r="T1683" s="21"/>
      <c r="U1683" s="132"/>
    </row>
    <row r="1684" spans="1:21">
      <c r="A1684" s="258" t="s">
        <v>123</v>
      </c>
      <c r="B1684" s="192"/>
      <c r="C1684" s="208"/>
      <c r="D1684" s="209"/>
      <c r="E1684" s="210"/>
      <c r="F1684" s="103"/>
      <c r="G1684" s="103"/>
      <c r="H1684" s="103"/>
      <c r="I1684" s="103"/>
      <c r="J1684" s="21"/>
      <c r="K1684" s="21"/>
      <c r="L1684" s="21"/>
      <c r="M1684" s="21"/>
      <c r="N1684" s="21"/>
      <c r="O1684" s="21"/>
      <c r="P1684" s="21"/>
      <c r="Q1684" s="21"/>
      <c r="R1684" s="21"/>
      <c r="S1684" s="21"/>
      <c r="T1684" s="21"/>
      <c r="U1684" s="132"/>
    </row>
    <row r="1685" spans="1:21">
      <c r="A1685" s="258" t="s">
        <v>43</v>
      </c>
      <c r="B1685" s="192"/>
      <c r="C1685" s="208"/>
      <c r="D1685" s="209"/>
      <c r="E1685" s="210"/>
      <c r="F1685" s="103"/>
      <c r="G1685" s="103"/>
      <c r="H1685" s="103"/>
      <c r="I1685" s="103"/>
      <c r="J1685" s="21"/>
      <c r="K1685" s="21"/>
      <c r="L1685" s="21"/>
      <c r="M1685" s="21"/>
      <c r="N1685" s="21"/>
      <c r="O1685" s="21"/>
      <c r="P1685" s="21"/>
      <c r="Q1685" s="21"/>
      <c r="R1685" s="21"/>
      <c r="S1685" s="21"/>
      <c r="T1685" s="21"/>
      <c r="U1685" s="132"/>
    </row>
    <row r="1686" spans="1:21">
      <c r="A1686" s="258" t="s">
        <v>44</v>
      </c>
      <c r="B1686" s="192"/>
      <c r="C1686" s="208"/>
      <c r="D1686" s="209"/>
      <c r="E1686" s="210"/>
      <c r="F1686" s="67"/>
      <c r="G1686" s="67"/>
      <c r="H1686" s="67"/>
      <c r="I1686" s="67"/>
      <c r="J1686" s="67"/>
      <c r="K1686" s="67"/>
      <c r="L1686" s="67"/>
      <c r="M1686" s="21"/>
      <c r="N1686" s="21"/>
      <c r="O1686" s="21"/>
      <c r="P1686" s="21"/>
      <c r="Q1686" s="21"/>
      <c r="R1686" s="21"/>
      <c r="S1686" s="21"/>
      <c r="T1686" s="21"/>
      <c r="U1686" s="132"/>
    </row>
    <row r="1687" spans="1:21">
      <c r="A1687" s="258" t="s">
        <v>45</v>
      </c>
      <c r="B1687" s="192"/>
      <c r="C1687" s="243"/>
      <c r="D1687" s="244"/>
      <c r="E1687" s="244"/>
      <c r="F1687" s="243"/>
      <c r="G1687" s="244"/>
      <c r="H1687" s="244"/>
      <c r="I1687" s="211"/>
      <c r="J1687" s="211"/>
      <c r="K1687" s="211"/>
      <c r="L1687" s="67"/>
      <c r="M1687" s="21"/>
      <c r="N1687" s="21"/>
      <c r="O1687" s="21"/>
      <c r="P1687" s="21"/>
      <c r="Q1687" s="21"/>
      <c r="R1687" s="21"/>
      <c r="S1687" s="21"/>
      <c r="T1687" s="21"/>
      <c r="U1687" s="132"/>
    </row>
    <row r="1688" spans="1:21">
      <c r="A1688" s="275" t="s">
        <v>46</v>
      </c>
      <c r="B1688" s="223"/>
      <c r="C1688" s="243"/>
      <c r="D1688" s="244"/>
      <c r="E1688" s="253"/>
      <c r="F1688" s="67"/>
      <c r="G1688" s="67"/>
      <c r="H1688" s="67"/>
      <c r="I1688" s="67"/>
      <c r="J1688" s="67"/>
      <c r="K1688" s="67"/>
      <c r="L1688" s="67"/>
      <c r="M1688" s="21"/>
      <c r="N1688" s="21"/>
      <c r="O1688" s="21"/>
      <c r="P1688" s="21"/>
      <c r="Q1688" s="21"/>
      <c r="R1688" s="21"/>
      <c r="S1688" s="21"/>
      <c r="T1688" s="21"/>
      <c r="U1688" s="132"/>
    </row>
    <row r="1689" spans="1:21">
      <c r="A1689" s="258" t="s">
        <v>47</v>
      </c>
      <c r="B1689" s="192"/>
      <c r="C1689" s="208"/>
      <c r="D1689" s="209"/>
      <c r="E1689" s="210"/>
      <c r="F1689" s="103"/>
      <c r="G1689" s="103"/>
      <c r="H1689" s="103"/>
      <c r="I1689" s="103"/>
      <c r="J1689" s="103"/>
      <c r="K1689" s="103"/>
      <c r="L1689" s="103"/>
      <c r="M1689" s="21"/>
      <c r="N1689" s="21"/>
      <c r="O1689" s="21"/>
      <c r="P1689" s="21"/>
      <c r="Q1689" s="21"/>
      <c r="R1689" s="21"/>
      <c r="S1689" s="21"/>
      <c r="T1689" s="21"/>
      <c r="U1689" s="132"/>
    </row>
    <row r="1690" spans="1:21" ht="12.75" customHeight="1">
      <c r="A1690" s="133"/>
      <c r="B1690" s="103"/>
      <c r="C1690" s="103"/>
      <c r="D1690" s="103"/>
      <c r="E1690" s="103"/>
      <c r="F1690" s="103"/>
      <c r="G1690" s="103"/>
      <c r="H1690" s="103"/>
      <c r="I1690" s="103"/>
      <c r="J1690" s="103"/>
      <c r="K1690" s="103"/>
      <c r="L1690" s="103"/>
      <c r="M1690" s="21"/>
      <c r="N1690" s="21"/>
      <c r="O1690" s="21"/>
      <c r="P1690" s="21"/>
      <c r="Q1690" s="21"/>
      <c r="R1690" s="21"/>
      <c r="S1690" s="21"/>
      <c r="T1690" s="21"/>
      <c r="U1690" s="132"/>
    </row>
    <row r="1691" spans="1:21" ht="23.25" customHeight="1">
      <c r="A1691" s="134" t="s">
        <v>186</v>
      </c>
      <c r="B1691" s="104"/>
      <c r="C1691" s="104"/>
      <c r="D1691" s="104"/>
      <c r="E1691" s="104"/>
      <c r="F1691" s="104"/>
      <c r="G1691" s="104"/>
      <c r="H1691" s="104"/>
      <c r="I1691" s="104"/>
      <c r="J1691" s="104"/>
      <c r="K1691" s="104"/>
      <c r="L1691" s="21"/>
      <c r="M1691" s="21"/>
      <c r="N1691" s="21"/>
      <c r="O1691" s="21"/>
      <c r="P1691" s="21"/>
      <c r="Q1691" s="21"/>
      <c r="R1691" s="21"/>
      <c r="S1691" s="21"/>
      <c r="T1691" s="21"/>
      <c r="U1691" s="132"/>
    </row>
    <row r="1692" spans="1:21">
      <c r="A1692" s="258"/>
      <c r="B1692" s="192"/>
      <c r="C1692" s="190" t="s">
        <v>63</v>
      </c>
      <c r="D1692" s="191"/>
      <c r="E1692" s="192"/>
      <c r="F1692" s="216" t="s">
        <v>138</v>
      </c>
      <c r="G1692" s="216"/>
      <c r="H1692" s="216"/>
      <c r="I1692" s="216"/>
      <c r="J1692" s="216"/>
      <c r="K1692" s="216"/>
      <c r="L1692" s="103"/>
      <c r="M1692" s="21"/>
      <c r="N1692" s="21"/>
      <c r="O1692" s="21"/>
      <c r="P1692" s="21"/>
      <c r="Q1692" s="21"/>
      <c r="R1692" s="21"/>
      <c r="S1692" s="21"/>
      <c r="T1692" s="21"/>
      <c r="U1692" s="132"/>
    </row>
    <row r="1693" spans="1:21">
      <c r="A1693" s="262" t="s">
        <v>637</v>
      </c>
      <c r="B1693" s="263"/>
      <c r="C1693" s="243"/>
      <c r="D1693" s="244"/>
      <c r="E1693" s="253"/>
      <c r="F1693" s="243"/>
      <c r="G1693" s="253"/>
      <c r="H1693" s="243"/>
      <c r="I1693" s="253"/>
      <c r="J1693" s="243"/>
      <c r="K1693" s="253"/>
      <c r="L1693" s="67"/>
      <c r="M1693" s="21"/>
      <c r="N1693" s="21"/>
      <c r="O1693" s="21"/>
      <c r="P1693" s="21"/>
      <c r="Q1693" s="21"/>
      <c r="R1693" s="21"/>
      <c r="S1693" s="21"/>
      <c r="T1693" s="21"/>
      <c r="U1693" s="132"/>
    </row>
    <row r="1694" spans="1:21">
      <c r="A1694" s="264" t="s">
        <v>638</v>
      </c>
      <c r="B1694" s="204"/>
      <c r="C1694" s="243"/>
      <c r="D1694" s="244"/>
      <c r="E1694" s="253"/>
      <c r="F1694" s="243"/>
      <c r="G1694" s="253"/>
      <c r="H1694" s="243"/>
      <c r="I1694" s="253"/>
      <c r="J1694" s="243"/>
      <c r="K1694" s="253"/>
      <c r="L1694" s="103"/>
      <c r="M1694" s="21"/>
      <c r="N1694" s="21"/>
      <c r="O1694" s="21"/>
      <c r="P1694" s="21"/>
      <c r="Q1694" s="21"/>
      <c r="R1694" s="21"/>
      <c r="S1694" s="21"/>
      <c r="T1694" s="21"/>
      <c r="U1694" s="132"/>
    </row>
    <row r="1695" spans="1:21">
      <c r="A1695" s="277" t="s">
        <v>48</v>
      </c>
      <c r="B1695" s="278"/>
      <c r="C1695" s="181"/>
      <c r="D1695" s="181"/>
      <c r="E1695" s="105" t="s">
        <v>133</v>
      </c>
      <c r="F1695" s="67"/>
      <c r="G1695" s="67"/>
      <c r="H1695" s="67"/>
      <c r="I1695" s="67"/>
      <c r="J1695" s="67"/>
      <c r="K1695" s="103"/>
      <c r="L1695" s="103"/>
      <c r="M1695" s="21"/>
      <c r="N1695" s="21"/>
      <c r="O1695" s="21"/>
      <c r="P1695" s="21"/>
      <c r="Q1695" s="21"/>
      <c r="R1695" s="21"/>
      <c r="S1695" s="21"/>
      <c r="T1695" s="21"/>
      <c r="U1695" s="132"/>
    </row>
    <row r="1696" spans="1:21">
      <c r="A1696" s="133"/>
      <c r="B1696" s="103"/>
      <c r="C1696" s="103"/>
      <c r="D1696" s="103"/>
      <c r="E1696" s="103"/>
      <c r="F1696" s="67"/>
      <c r="G1696" s="67"/>
      <c r="H1696" s="67"/>
      <c r="I1696" s="67"/>
      <c r="J1696" s="67"/>
      <c r="K1696" s="103"/>
      <c r="L1696" s="103"/>
      <c r="M1696" s="21"/>
      <c r="N1696" s="21"/>
      <c r="O1696" s="21"/>
      <c r="P1696" s="21"/>
      <c r="Q1696" s="21"/>
      <c r="R1696" s="21"/>
      <c r="S1696" s="21"/>
      <c r="T1696" s="21"/>
      <c r="U1696" s="132"/>
    </row>
    <row r="1697" spans="1:21" ht="23.25" customHeight="1">
      <c r="A1697" s="134" t="s">
        <v>187</v>
      </c>
      <c r="B1697" s="104"/>
      <c r="C1697" s="104"/>
      <c r="D1697" s="104"/>
      <c r="E1697" s="104"/>
      <c r="F1697" s="104"/>
      <c r="G1697" s="104"/>
      <c r="H1697" s="104"/>
      <c r="I1697" s="104"/>
      <c r="J1697" s="104"/>
      <c r="K1697" s="104"/>
      <c r="L1697" s="21"/>
      <c r="M1697" s="21"/>
      <c r="N1697" s="21"/>
      <c r="O1697" s="21"/>
      <c r="P1697" s="21"/>
      <c r="Q1697" s="21"/>
      <c r="R1697" s="21"/>
      <c r="S1697" s="21"/>
      <c r="T1697" s="21"/>
      <c r="U1697" s="132"/>
    </row>
    <row r="1698" spans="1:21" ht="34.5" customHeight="1">
      <c r="A1698" s="254" t="s">
        <v>743</v>
      </c>
      <c r="B1698" s="255"/>
      <c r="C1698" s="255"/>
      <c r="D1698" s="255"/>
      <c r="E1698" s="255"/>
      <c r="F1698" s="255"/>
      <c r="G1698" s="255"/>
      <c r="H1698" s="255"/>
      <c r="I1698" s="255"/>
      <c r="J1698" s="255"/>
      <c r="K1698" s="255"/>
      <c r="L1698" s="255"/>
      <c r="M1698" s="255"/>
      <c r="N1698" s="255"/>
      <c r="O1698" s="255"/>
      <c r="P1698" s="255"/>
      <c r="Q1698" s="255"/>
      <c r="R1698" s="255"/>
      <c r="S1698" s="255"/>
      <c r="T1698" s="255"/>
      <c r="U1698" s="132"/>
    </row>
    <row r="1699" spans="1:21" ht="102.45" customHeight="1">
      <c r="A1699" s="254"/>
      <c r="B1699" s="255"/>
      <c r="C1699" s="255"/>
      <c r="D1699" s="255"/>
      <c r="E1699" s="255"/>
      <c r="F1699" s="255"/>
      <c r="G1699" s="255"/>
      <c r="H1699" s="255"/>
      <c r="I1699" s="255"/>
      <c r="J1699" s="255"/>
      <c r="K1699" s="255"/>
      <c r="L1699" s="255"/>
      <c r="M1699" s="255"/>
      <c r="N1699" s="255"/>
      <c r="O1699" s="255"/>
      <c r="P1699" s="255"/>
      <c r="Q1699" s="255"/>
      <c r="R1699" s="255"/>
      <c r="S1699" s="255"/>
      <c r="T1699" s="255"/>
      <c r="U1699" s="132"/>
    </row>
    <row r="1700" spans="1:21">
      <c r="A1700" s="258" t="s">
        <v>179</v>
      </c>
      <c r="B1700" s="191"/>
      <c r="C1700" s="191"/>
      <c r="D1700" s="256"/>
      <c r="E1700" s="257"/>
      <c r="F1700" s="259" t="s">
        <v>180</v>
      </c>
      <c r="G1700" s="260"/>
      <c r="H1700" s="260"/>
      <c r="I1700" s="256"/>
      <c r="J1700" s="257"/>
      <c r="K1700" s="21"/>
      <c r="L1700" s="21"/>
      <c r="M1700" s="261" t="s">
        <v>395</v>
      </c>
      <c r="N1700" s="261"/>
      <c r="O1700" s="261"/>
      <c r="P1700" s="261"/>
      <c r="Q1700" s="261"/>
      <c r="R1700" s="261"/>
      <c r="S1700" s="261"/>
      <c r="T1700" s="261"/>
      <c r="U1700" s="132"/>
    </row>
    <row r="1701" spans="1:21" ht="18.600000000000001" thickBot="1">
      <c r="A1701" s="267" t="s">
        <v>393</v>
      </c>
      <c r="B1701" s="216"/>
      <c r="C1701" s="221" t="s">
        <v>135</v>
      </c>
      <c r="D1701" s="222"/>
      <c r="E1701" s="223"/>
      <c r="F1701" s="274" t="s">
        <v>394</v>
      </c>
      <c r="G1701" s="216"/>
      <c r="H1701" s="216"/>
      <c r="I1701" s="216"/>
      <c r="J1701" s="216"/>
      <c r="K1701" s="216"/>
      <c r="L1701" s="21"/>
      <c r="M1701" s="106" t="s">
        <v>24</v>
      </c>
      <c r="N1701" s="190" t="s">
        <v>359</v>
      </c>
      <c r="O1701" s="191"/>
      <c r="P1701" s="191"/>
      <c r="Q1701" s="106" t="s">
        <v>24</v>
      </c>
      <c r="R1701" s="190" t="s">
        <v>359</v>
      </c>
      <c r="S1701" s="191"/>
      <c r="T1701" s="192"/>
      <c r="U1701" s="132"/>
    </row>
    <row r="1702" spans="1:21" ht="18.75" customHeight="1" thickTop="1">
      <c r="A1702" s="267"/>
      <c r="B1702" s="216"/>
      <c r="C1702" s="26" t="s">
        <v>134</v>
      </c>
      <c r="D1702" s="26" t="s">
        <v>50</v>
      </c>
      <c r="E1702" s="39" t="s">
        <v>51</v>
      </c>
      <c r="F1702" s="107" t="s">
        <v>52</v>
      </c>
      <c r="G1702" s="70" t="s">
        <v>53</v>
      </c>
      <c r="H1702" s="46" t="s">
        <v>54</v>
      </c>
      <c r="I1702" s="46" t="s">
        <v>55</v>
      </c>
      <c r="J1702" s="46" t="s">
        <v>56</v>
      </c>
      <c r="K1702" s="46" t="s">
        <v>57</v>
      </c>
      <c r="L1702" s="21"/>
      <c r="M1702" s="102">
        <v>1</v>
      </c>
      <c r="N1702" s="245" t="s">
        <v>386</v>
      </c>
      <c r="O1702" s="246"/>
      <c r="P1702" s="246"/>
      <c r="Q1702" s="102">
        <v>17</v>
      </c>
      <c r="R1702" s="248" t="s">
        <v>241</v>
      </c>
      <c r="S1702" s="249"/>
      <c r="T1702" s="250"/>
      <c r="U1702" s="132"/>
    </row>
    <row r="1703" spans="1:21" ht="24.75" customHeight="1">
      <c r="A1703" s="265" t="s">
        <v>124</v>
      </c>
      <c r="B1703" s="266"/>
      <c r="C1703" s="158"/>
      <c r="D1703" s="158"/>
      <c r="E1703" s="108">
        <f t="shared" ref="E1703:E1715" si="47">D1703-C1703</f>
        <v>0</v>
      </c>
      <c r="F1703" s="160"/>
      <c r="G1703" s="161"/>
      <c r="H1703" s="159"/>
      <c r="I1703" s="159"/>
      <c r="J1703" s="159"/>
      <c r="K1703" s="159"/>
      <c r="L1703" s="21"/>
      <c r="M1703" s="102">
        <v>2</v>
      </c>
      <c r="N1703" s="245" t="s">
        <v>360</v>
      </c>
      <c r="O1703" s="246"/>
      <c r="P1703" s="246"/>
      <c r="Q1703" s="109">
        <v>18</v>
      </c>
      <c r="R1703" s="248" t="s">
        <v>385</v>
      </c>
      <c r="S1703" s="249"/>
      <c r="T1703" s="250"/>
      <c r="U1703" s="132"/>
    </row>
    <row r="1704" spans="1:21" ht="24.75" customHeight="1">
      <c r="A1704" s="265" t="s">
        <v>125</v>
      </c>
      <c r="B1704" s="266"/>
      <c r="C1704" s="158"/>
      <c r="D1704" s="158"/>
      <c r="E1704" s="108">
        <f t="shared" si="47"/>
        <v>0</v>
      </c>
      <c r="F1704" s="160"/>
      <c r="G1704" s="161"/>
      <c r="H1704" s="159"/>
      <c r="I1704" s="159"/>
      <c r="J1704" s="159"/>
      <c r="K1704" s="159"/>
      <c r="L1704" s="21"/>
      <c r="M1704" s="102">
        <v>3</v>
      </c>
      <c r="N1704" s="245" t="s">
        <v>387</v>
      </c>
      <c r="O1704" s="246"/>
      <c r="P1704" s="246"/>
      <c r="Q1704" s="102">
        <v>19</v>
      </c>
      <c r="R1704" s="248" t="s">
        <v>384</v>
      </c>
      <c r="S1704" s="249"/>
      <c r="T1704" s="250"/>
      <c r="U1704" s="132"/>
    </row>
    <row r="1705" spans="1:21" ht="27" customHeight="1">
      <c r="A1705" s="265" t="s">
        <v>126</v>
      </c>
      <c r="B1705" s="266"/>
      <c r="C1705" s="158"/>
      <c r="D1705" s="158"/>
      <c r="E1705" s="108">
        <f t="shared" si="47"/>
        <v>0</v>
      </c>
      <c r="F1705" s="160"/>
      <c r="G1705" s="161"/>
      <c r="H1705" s="159"/>
      <c r="I1705" s="159"/>
      <c r="J1705" s="159"/>
      <c r="K1705" s="159"/>
      <c r="L1705" s="21"/>
      <c r="M1705" s="102">
        <v>4</v>
      </c>
      <c r="N1705" s="245" t="s">
        <v>362</v>
      </c>
      <c r="O1705" s="246"/>
      <c r="P1705" s="246"/>
      <c r="Q1705" s="102">
        <v>20</v>
      </c>
      <c r="R1705" s="248" t="s">
        <v>383</v>
      </c>
      <c r="S1705" s="249"/>
      <c r="T1705" s="250"/>
      <c r="U1705" s="132"/>
    </row>
    <row r="1706" spans="1:21" ht="24.75" customHeight="1">
      <c r="A1706" s="265" t="s">
        <v>127</v>
      </c>
      <c r="B1706" s="266"/>
      <c r="C1706" s="158"/>
      <c r="D1706" s="158"/>
      <c r="E1706" s="108">
        <f t="shared" si="47"/>
        <v>0</v>
      </c>
      <c r="F1706" s="160"/>
      <c r="G1706" s="161"/>
      <c r="H1706" s="159"/>
      <c r="I1706" s="159"/>
      <c r="J1706" s="159"/>
      <c r="K1706" s="159"/>
      <c r="L1706" s="21"/>
      <c r="M1706" s="102">
        <v>5</v>
      </c>
      <c r="N1706" s="245" t="s">
        <v>363</v>
      </c>
      <c r="O1706" s="246"/>
      <c r="P1706" s="246"/>
      <c r="Q1706" s="109">
        <v>21</v>
      </c>
      <c r="R1706" s="248" t="s">
        <v>380</v>
      </c>
      <c r="S1706" s="249"/>
      <c r="T1706" s="250"/>
      <c r="U1706" s="132"/>
    </row>
    <row r="1707" spans="1:21" ht="24.75" customHeight="1">
      <c r="A1707" s="270" t="s">
        <v>658</v>
      </c>
      <c r="B1707" s="271"/>
      <c r="C1707" s="158"/>
      <c r="D1707" s="158"/>
      <c r="E1707" s="108">
        <f t="shared" si="47"/>
        <v>0</v>
      </c>
      <c r="F1707" s="160"/>
      <c r="G1707" s="161"/>
      <c r="H1707" s="159"/>
      <c r="I1707" s="159"/>
      <c r="J1707" s="159"/>
      <c r="K1707" s="159"/>
      <c r="L1707" s="21"/>
      <c r="M1707" s="102">
        <v>6</v>
      </c>
      <c r="N1707" s="245" t="s">
        <v>364</v>
      </c>
      <c r="O1707" s="246"/>
      <c r="P1707" s="246"/>
      <c r="Q1707" s="102">
        <v>22</v>
      </c>
      <c r="R1707" s="248" t="s">
        <v>379</v>
      </c>
      <c r="S1707" s="249"/>
      <c r="T1707" s="250"/>
      <c r="U1707" s="132"/>
    </row>
    <row r="1708" spans="1:21" ht="24.75" customHeight="1">
      <c r="A1708" s="270" t="s">
        <v>659</v>
      </c>
      <c r="B1708" s="271"/>
      <c r="C1708" s="158"/>
      <c r="D1708" s="158"/>
      <c r="E1708" s="108">
        <f t="shared" si="47"/>
        <v>0</v>
      </c>
      <c r="F1708" s="160"/>
      <c r="G1708" s="161"/>
      <c r="H1708" s="159"/>
      <c r="I1708" s="159"/>
      <c r="J1708" s="159"/>
      <c r="K1708" s="159"/>
      <c r="L1708" s="21"/>
      <c r="M1708" s="102">
        <v>7</v>
      </c>
      <c r="N1708" s="245" t="s">
        <v>365</v>
      </c>
      <c r="O1708" s="246"/>
      <c r="P1708" s="246"/>
      <c r="Q1708" s="102">
        <v>23</v>
      </c>
      <c r="R1708" s="248" t="s">
        <v>378</v>
      </c>
      <c r="S1708" s="249"/>
      <c r="T1708" s="250"/>
      <c r="U1708" s="132"/>
    </row>
    <row r="1709" spans="1:21" ht="29.4" customHeight="1">
      <c r="A1709" s="272" t="s">
        <v>128</v>
      </c>
      <c r="B1709" s="273"/>
      <c r="C1709" s="158"/>
      <c r="D1709" s="158"/>
      <c r="E1709" s="108">
        <f t="shared" si="47"/>
        <v>0</v>
      </c>
      <c r="F1709" s="160"/>
      <c r="G1709" s="161"/>
      <c r="H1709" s="159"/>
      <c r="I1709" s="159"/>
      <c r="J1709" s="159"/>
      <c r="K1709" s="159"/>
      <c r="L1709" s="21"/>
      <c r="M1709" s="102">
        <v>8</v>
      </c>
      <c r="N1709" s="245" t="s">
        <v>366</v>
      </c>
      <c r="O1709" s="246"/>
      <c r="P1709" s="246"/>
      <c r="Q1709" s="109">
        <v>24</v>
      </c>
      <c r="R1709" s="248" t="s">
        <v>377</v>
      </c>
      <c r="S1709" s="249"/>
      <c r="T1709" s="250"/>
      <c r="U1709" s="132"/>
    </row>
    <row r="1710" spans="1:21" ht="32.4" customHeight="1">
      <c r="A1710" s="268" t="s">
        <v>734</v>
      </c>
      <c r="B1710" s="269"/>
      <c r="C1710" s="158"/>
      <c r="D1710" s="158"/>
      <c r="E1710" s="108">
        <f t="shared" si="47"/>
        <v>0</v>
      </c>
      <c r="F1710" s="160"/>
      <c r="G1710" s="161"/>
      <c r="H1710" s="159"/>
      <c r="I1710" s="159"/>
      <c r="J1710" s="159"/>
      <c r="K1710" s="159"/>
      <c r="L1710" s="21"/>
      <c r="M1710" s="102">
        <v>9</v>
      </c>
      <c r="N1710" s="245" t="s">
        <v>367</v>
      </c>
      <c r="O1710" s="246"/>
      <c r="P1710" s="246"/>
      <c r="Q1710" s="102">
        <v>25</v>
      </c>
      <c r="R1710" s="248" t="s">
        <v>376</v>
      </c>
      <c r="S1710" s="249"/>
      <c r="T1710" s="250"/>
      <c r="U1710" s="132"/>
    </row>
    <row r="1711" spans="1:21" ht="24.75" customHeight="1">
      <c r="A1711" s="265" t="s">
        <v>129</v>
      </c>
      <c r="B1711" s="266"/>
      <c r="C1711" s="158"/>
      <c r="D1711" s="158"/>
      <c r="E1711" s="108">
        <f t="shared" si="47"/>
        <v>0</v>
      </c>
      <c r="F1711" s="160"/>
      <c r="G1711" s="161"/>
      <c r="H1711" s="159"/>
      <c r="I1711" s="159"/>
      <c r="J1711" s="159"/>
      <c r="K1711" s="159"/>
      <c r="L1711" s="21"/>
      <c r="M1711" s="102">
        <v>10</v>
      </c>
      <c r="N1711" s="245" t="s">
        <v>368</v>
      </c>
      <c r="O1711" s="246"/>
      <c r="P1711" s="246"/>
      <c r="Q1711" s="102">
        <v>26</v>
      </c>
      <c r="R1711" s="248" t="s">
        <v>375</v>
      </c>
      <c r="S1711" s="249"/>
      <c r="T1711" s="250"/>
      <c r="U1711" s="132"/>
    </row>
    <row r="1712" spans="1:21" ht="24.75" customHeight="1">
      <c r="A1712" s="270" t="s">
        <v>660</v>
      </c>
      <c r="B1712" s="271"/>
      <c r="C1712" s="158"/>
      <c r="D1712" s="158"/>
      <c r="E1712" s="108">
        <f t="shared" si="47"/>
        <v>0</v>
      </c>
      <c r="F1712" s="160"/>
      <c r="G1712" s="161"/>
      <c r="H1712" s="159"/>
      <c r="I1712" s="159"/>
      <c r="J1712" s="159"/>
      <c r="K1712" s="159"/>
      <c r="L1712" s="21"/>
      <c r="M1712" s="102">
        <v>11</v>
      </c>
      <c r="N1712" s="245" t="s">
        <v>245</v>
      </c>
      <c r="O1712" s="246"/>
      <c r="P1712" s="246"/>
      <c r="Q1712" s="109">
        <v>27</v>
      </c>
      <c r="R1712" s="248" t="s">
        <v>374</v>
      </c>
      <c r="S1712" s="249"/>
      <c r="T1712" s="250"/>
      <c r="U1712" s="132"/>
    </row>
    <row r="1713" spans="1:21" ht="24.75" customHeight="1">
      <c r="A1713" s="265" t="s">
        <v>130</v>
      </c>
      <c r="B1713" s="266"/>
      <c r="C1713" s="158"/>
      <c r="D1713" s="158"/>
      <c r="E1713" s="108">
        <f t="shared" si="47"/>
        <v>0</v>
      </c>
      <c r="F1713" s="160"/>
      <c r="G1713" s="161"/>
      <c r="H1713" s="159"/>
      <c r="I1713" s="159"/>
      <c r="J1713" s="159"/>
      <c r="K1713" s="159"/>
      <c r="L1713" s="21"/>
      <c r="M1713" s="102">
        <v>12</v>
      </c>
      <c r="N1713" s="245" t="s">
        <v>369</v>
      </c>
      <c r="O1713" s="246"/>
      <c r="P1713" s="246"/>
      <c r="Q1713" s="102">
        <v>28</v>
      </c>
      <c r="R1713" s="248" t="s">
        <v>373</v>
      </c>
      <c r="S1713" s="249"/>
      <c r="T1713" s="250"/>
      <c r="U1713" s="132"/>
    </row>
    <row r="1714" spans="1:21" ht="24.75" customHeight="1">
      <c r="A1714" s="265" t="s">
        <v>131</v>
      </c>
      <c r="B1714" s="266"/>
      <c r="C1714" s="158"/>
      <c r="D1714" s="158"/>
      <c r="E1714" s="108">
        <f t="shared" si="47"/>
        <v>0</v>
      </c>
      <c r="F1714" s="160"/>
      <c r="G1714" s="161"/>
      <c r="H1714" s="159"/>
      <c r="I1714" s="159"/>
      <c r="J1714" s="159"/>
      <c r="K1714" s="159"/>
      <c r="L1714" s="21"/>
      <c r="M1714" s="102">
        <v>13</v>
      </c>
      <c r="N1714" s="245" t="s">
        <v>388</v>
      </c>
      <c r="O1714" s="246"/>
      <c r="P1714" s="246"/>
      <c r="Q1714" s="102">
        <v>29</v>
      </c>
      <c r="R1714" s="248" t="s">
        <v>372</v>
      </c>
      <c r="S1714" s="249"/>
      <c r="T1714" s="250"/>
      <c r="U1714" s="132"/>
    </row>
    <row r="1715" spans="1:21" ht="24.75" customHeight="1">
      <c r="A1715" s="265" t="s">
        <v>132</v>
      </c>
      <c r="B1715" s="266"/>
      <c r="C1715" s="158"/>
      <c r="D1715" s="158"/>
      <c r="E1715" s="108">
        <f t="shared" si="47"/>
        <v>0</v>
      </c>
      <c r="F1715" s="160"/>
      <c r="G1715" s="161"/>
      <c r="H1715" s="159"/>
      <c r="I1715" s="159"/>
      <c r="J1715" s="159"/>
      <c r="K1715" s="159"/>
      <c r="L1715" s="21"/>
      <c r="M1715" s="102">
        <v>14</v>
      </c>
      <c r="N1715" s="245" t="s">
        <v>389</v>
      </c>
      <c r="O1715" s="246"/>
      <c r="P1715" s="246"/>
      <c r="Q1715" s="109">
        <v>30</v>
      </c>
      <c r="R1715" s="248" t="s">
        <v>371</v>
      </c>
      <c r="S1715" s="249"/>
      <c r="T1715" s="250"/>
      <c r="U1715" s="132"/>
    </row>
    <row r="1716" spans="1:21" ht="24.75" customHeight="1">
      <c r="A1716" s="251" t="s">
        <v>731</v>
      </c>
      <c r="B1716" s="252"/>
      <c r="C1716" s="154" t="str">
        <f>IF(COUNTBLANK(C1703:C1715),"空欄あり",COUNT(C1703:C1715)-COUNTIF(C1703:C1715,0))</f>
        <v>空欄あり</v>
      </c>
      <c r="D1716" s="154" t="str">
        <f>IF(COUNTBLANK(D1703:D1715),"空欄あり",COUNT(D1703:D1715)-COUNTIF(D1703:D1715,0))</f>
        <v>空欄あり</v>
      </c>
      <c r="E1716" s="157"/>
      <c r="F1716" s="21"/>
      <c r="G1716" s="21"/>
      <c r="H1716" s="21"/>
      <c r="I1716" s="21"/>
      <c r="J1716" s="21"/>
      <c r="K1716" s="21"/>
      <c r="L1716" s="21"/>
      <c r="M1716" s="102">
        <v>15</v>
      </c>
      <c r="N1716" s="245" t="s">
        <v>390</v>
      </c>
      <c r="O1716" s="246"/>
      <c r="P1716" s="247"/>
      <c r="Q1716" s="102">
        <v>31</v>
      </c>
      <c r="R1716" s="248" t="s">
        <v>370</v>
      </c>
      <c r="S1716" s="249"/>
      <c r="T1716" s="250"/>
      <c r="U1716" s="132"/>
    </row>
    <row r="1717" spans="1:21" ht="24.75" customHeight="1">
      <c r="A1717" s="251" t="s">
        <v>732</v>
      </c>
      <c r="B1717" s="252"/>
      <c r="C1717" s="154" t="str">
        <f>IF(C1716="空欄あり","-",IF(D1700="","-",IF(I1700="","-",IF(G1717=0,"-",IF(C1716=10,SUM(C1703:C1715)*1.3,IF(C1716=11,SUM(C1703:C1715)*1.182,IF(C1716=12,SUM(C1703:C1715)*1.084,IF(C1716=13,SUM(C1703:C1715)*1,"-"))))))))</f>
        <v>-</v>
      </c>
      <c r="D1717" s="154" t="str">
        <f>IF(D1716="空欄あり","-",IF(D1700="","-",IF(I1700="","-",IF(G1717=0,"-",IF(D1716=10,SUM(D1703:D1715)*1.3,IF(D1716=11,SUM(D1703:D1715)*1.182,IF(D1716=12,SUM(D1703:D1715)*1.084,IF(D1716=13,SUM(D1703:D1715)*1,"-"))))))))</f>
        <v>-</v>
      </c>
      <c r="E1717" s="156" t="str">
        <f>IF(C1717="-","-",IF(D1717="-","-",D1717-C1717))</f>
        <v>-</v>
      </c>
      <c r="F1717" s="21"/>
      <c r="G1717" s="155">
        <f>IF(A1710=選択肢!$A$13,1,IF(A1710=選択肢!$A$14,1,0))</f>
        <v>0</v>
      </c>
      <c r="H1717" s="21"/>
      <c r="I1717" s="21"/>
      <c r="J1717" s="21"/>
      <c r="K1717" s="21"/>
      <c r="L1717" s="21"/>
      <c r="M1717" s="102">
        <v>16</v>
      </c>
      <c r="N1717" s="245" t="s">
        <v>391</v>
      </c>
      <c r="O1717" s="246"/>
      <c r="P1717" s="247"/>
      <c r="Q1717" s="21"/>
      <c r="R1717" s="21"/>
      <c r="S1717" s="21"/>
      <c r="T1717" s="21"/>
      <c r="U1717" s="132"/>
    </row>
    <row r="1718" spans="1:21" ht="18.600000000000001" thickBot="1">
      <c r="A1718" s="143"/>
      <c r="B1718" s="142"/>
      <c r="C1718" s="142"/>
      <c r="D1718" s="142"/>
      <c r="E1718" s="142"/>
      <c r="F1718" s="135"/>
      <c r="G1718" s="135"/>
      <c r="H1718" s="135"/>
      <c r="I1718" s="135"/>
      <c r="J1718" s="135"/>
      <c r="K1718" s="135"/>
      <c r="L1718" s="135"/>
      <c r="M1718" s="135"/>
      <c r="N1718" s="135"/>
      <c r="O1718" s="135"/>
      <c r="P1718" s="135"/>
      <c r="Q1718" s="135"/>
      <c r="R1718" s="135"/>
      <c r="S1718" s="135"/>
      <c r="T1718" s="135"/>
      <c r="U1718" s="136"/>
    </row>
    <row r="1719" spans="1:21" ht="18.600000000000001" thickBot="1"/>
    <row r="1720" spans="1:21">
      <c r="A1720" s="137">
        <v>45</v>
      </c>
      <c r="B1720" s="129"/>
      <c r="C1720" s="129"/>
      <c r="D1720" s="129"/>
      <c r="E1720" s="129"/>
      <c r="F1720" s="129"/>
      <c r="G1720" s="129"/>
      <c r="H1720" s="129"/>
      <c r="I1720" s="129"/>
      <c r="J1720" s="129"/>
      <c r="K1720" s="129"/>
      <c r="L1720" s="129"/>
      <c r="M1720" s="129"/>
      <c r="N1720" s="129"/>
      <c r="O1720" s="129"/>
      <c r="P1720" s="129"/>
      <c r="Q1720" s="129"/>
      <c r="R1720" s="129"/>
      <c r="S1720" s="129"/>
      <c r="T1720" s="129"/>
      <c r="U1720" s="130"/>
    </row>
    <row r="1721" spans="1:21" ht="23.25" customHeight="1">
      <c r="A1721" s="131"/>
      <c r="B1721" s="21"/>
      <c r="C1721" s="21"/>
      <c r="D1721" s="21"/>
      <c r="E1721" s="21"/>
      <c r="F1721" s="276" t="s">
        <v>139</v>
      </c>
      <c r="G1721" s="276"/>
      <c r="H1721" s="181"/>
      <c r="I1721" s="181"/>
      <c r="J1721" s="181"/>
      <c r="K1721" s="181"/>
      <c r="L1721" s="21"/>
      <c r="M1721" s="21"/>
      <c r="N1721" s="21"/>
      <c r="O1721" s="21"/>
      <c r="P1721" s="21"/>
      <c r="Q1721" s="21"/>
      <c r="R1721" s="21"/>
      <c r="S1721" s="21"/>
      <c r="T1721" s="21"/>
      <c r="U1721" s="132"/>
    </row>
    <row r="1722" spans="1:21">
      <c r="A1722" s="131" t="s">
        <v>636</v>
      </c>
      <c r="B1722" s="21"/>
      <c r="C1722" s="21"/>
      <c r="D1722" s="21"/>
      <c r="E1722" s="21"/>
      <c r="F1722" s="21"/>
      <c r="G1722" s="21"/>
      <c r="H1722" s="21"/>
      <c r="I1722" s="21"/>
      <c r="J1722" s="21"/>
      <c r="K1722" s="21"/>
      <c r="L1722" s="21"/>
      <c r="M1722" s="21"/>
      <c r="N1722" s="21"/>
      <c r="O1722" s="21"/>
      <c r="P1722" s="21"/>
      <c r="Q1722" s="21"/>
      <c r="R1722" s="21"/>
      <c r="S1722" s="21"/>
      <c r="T1722" s="21"/>
      <c r="U1722" s="132"/>
    </row>
    <row r="1723" spans="1:21">
      <c r="A1723" s="258" t="s">
        <v>123</v>
      </c>
      <c r="B1723" s="192"/>
      <c r="C1723" s="208"/>
      <c r="D1723" s="209"/>
      <c r="E1723" s="210"/>
      <c r="F1723" s="103"/>
      <c r="G1723" s="103"/>
      <c r="H1723" s="103"/>
      <c r="I1723" s="103"/>
      <c r="J1723" s="21"/>
      <c r="K1723" s="21"/>
      <c r="L1723" s="21"/>
      <c r="M1723" s="21"/>
      <c r="N1723" s="21"/>
      <c r="O1723" s="21"/>
      <c r="P1723" s="21"/>
      <c r="Q1723" s="21"/>
      <c r="R1723" s="21"/>
      <c r="S1723" s="21"/>
      <c r="T1723" s="21"/>
      <c r="U1723" s="132"/>
    </row>
    <row r="1724" spans="1:21">
      <c r="A1724" s="258" t="s">
        <v>43</v>
      </c>
      <c r="B1724" s="192"/>
      <c r="C1724" s="208"/>
      <c r="D1724" s="209"/>
      <c r="E1724" s="210"/>
      <c r="F1724" s="103"/>
      <c r="G1724" s="103"/>
      <c r="H1724" s="103"/>
      <c r="I1724" s="103"/>
      <c r="J1724" s="21"/>
      <c r="K1724" s="21"/>
      <c r="L1724" s="21"/>
      <c r="M1724" s="21"/>
      <c r="N1724" s="21"/>
      <c r="O1724" s="21"/>
      <c r="P1724" s="21"/>
      <c r="Q1724" s="21"/>
      <c r="R1724" s="21"/>
      <c r="S1724" s="21"/>
      <c r="T1724" s="21"/>
      <c r="U1724" s="132"/>
    </row>
    <row r="1725" spans="1:21">
      <c r="A1725" s="258" t="s">
        <v>44</v>
      </c>
      <c r="B1725" s="192"/>
      <c r="C1725" s="208"/>
      <c r="D1725" s="209"/>
      <c r="E1725" s="210"/>
      <c r="F1725" s="67"/>
      <c r="G1725" s="67"/>
      <c r="H1725" s="67"/>
      <c r="I1725" s="67"/>
      <c r="J1725" s="67"/>
      <c r="K1725" s="67"/>
      <c r="L1725" s="67"/>
      <c r="M1725" s="21"/>
      <c r="N1725" s="21"/>
      <c r="O1725" s="21"/>
      <c r="P1725" s="21"/>
      <c r="Q1725" s="21"/>
      <c r="R1725" s="21"/>
      <c r="S1725" s="21"/>
      <c r="T1725" s="21"/>
      <c r="U1725" s="132"/>
    </row>
    <row r="1726" spans="1:21">
      <c r="A1726" s="258" t="s">
        <v>45</v>
      </c>
      <c r="B1726" s="192"/>
      <c r="C1726" s="243"/>
      <c r="D1726" s="244"/>
      <c r="E1726" s="244"/>
      <c r="F1726" s="243"/>
      <c r="G1726" s="244"/>
      <c r="H1726" s="244"/>
      <c r="I1726" s="211"/>
      <c r="J1726" s="211"/>
      <c r="K1726" s="211"/>
      <c r="L1726" s="67"/>
      <c r="M1726" s="21"/>
      <c r="N1726" s="21"/>
      <c r="O1726" s="21"/>
      <c r="P1726" s="21"/>
      <c r="Q1726" s="21"/>
      <c r="R1726" s="21"/>
      <c r="S1726" s="21"/>
      <c r="T1726" s="21"/>
      <c r="U1726" s="132"/>
    </row>
    <row r="1727" spans="1:21">
      <c r="A1727" s="275" t="s">
        <v>46</v>
      </c>
      <c r="B1727" s="223"/>
      <c r="C1727" s="243"/>
      <c r="D1727" s="244"/>
      <c r="E1727" s="253"/>
      <c r="F1727" s="67"/>
      <c r="G1727" s="67"/>
      <c r="H1727" s="67"/>
      <c r="I1727" s="67"/>
      <c r="J1727" s="67"/>
      <c r="K1727" s="67"/>
      <c r="L1727" s="67"/>
      <c r="M1727" s="21"/>
      <c r="N1727" s="21"/>
      <c r="O1727" s="21"/>
      <c r="P1727" s="21"/>
      <c r="Q1727" s="21"/>
      <c r="R1727" s="21"/>
      <c r="S1727" s="21"/>
      <c r="T1727" s="21"/>
      <c r="U1727" s="132"/>
    </row>
    <row r="1728" spans="1:21">
      <c r="A1728" s="258" t="s">
        <v>47</v>
      </c>
      <c r="B1728" s="192"/>
      <c r="C1728" s="208"/>
      <c r="D1728" s="209"/>
      <c r="E1728" s="210"/>
      <c r="F1728" s="103"/>
      <c r="G1728" s="103"/>
      <c r="H1728" s="103"/>
      <c r="I1728" s="103"/>
      <c r="J1728" s="103"/>
      <c r="K1728" s="103"/>
      <c r="L1728" s="103"/>
      <c r="M1728" s="21"/>
      <c r="N1728" s="21"/>
      <c r="O1728" s="21"/>
      <c r="P1728" s="21"/>
      <c r="Q1728" s="21"/>
      <c r="R1728" s="21"/>
      <c r="S1728" s="21"/>
      <c r="T1728" s="21"/>
      <c r="U1728" s="132"/>
    </row>
    <row r="1729" spans="1:21" ht="12.75" customHeight="1">
      <c r="A1729" s="133"/>
      <c r="B1729" s="103"/>
      <c r="C1729" s="103"/>
      <c r="D1729" s="103"/>
      <c r="E1729" s="103"/>
      <c r="F1729" s="103"/>
      <c r="G1729" s="103"/>
      <c r="H1729" s="103"/>
      <c r="I1729" s="103"/>
      <c r="J1729" s="103"/>
      <c r="K1729" s="103"/>
      <c r="L1729" s="103"/>
      <c r="M1729" s="21"/>
      <c r="N1729" s="21"/>
      <c r="O1729" s="21"/>
      <c r="P1729" s="21"/>
      <c r="Q1729" s="21"/>
      <c r="R1729" s="21"/>
      <c r="S1729" s="21"/>
      <c r="T1729" s="21"/>
      <c r="U1729" s="132"/>
    </row>
    <row r="1730" spans="1:21" ht="23.25" customHeight="1">
      <c r="A1730" s="134" t="s">
        <v>186</v>
      </c>
      <c r="B1730" s="104"/>
      <c r="C1730" s="104"/>
      <c r="D1730" s="104"/>
      <c r="E1730" s="104"/>
      <c r="F1730" s="104"/>
      <c r="G1730" s="104"/>
      <c r="H1730" s="104"/>
      <c r="I1730" s="104"/>
      <c r="J1730" s="104"/>
      <c r="K1730" s="104"/>
      <c r="L1730" s="21"/>
      <c r="M1730" s="21"/>
      <c r="N1730" s="21"/>
      <c r="O1730" s="21"/>
      <c r="P1730" s="21"/>
      <c r="Q1730" s="21"/>
      <c r="R1730" s="21"/>
      <c r="S1730" s="21"/>
      <c r="T1730" s="21"/>
      <c r="U1730" s="132"/>
    </row>
    <row r="1731" spans="1:21">
      <c r="A1731" s="258"/>
      <c r="B1731" s="192"/>
      <c r="C1731" s="190" t="s">
        <v>63</v>
      </c>
      <c r="D1731" s="191"/>
      <c r="E1731" s="192"/>
      <c r="F1731" s="216" t="s">
        <v>138</v>
      </c>
      <c r="G1731" s="216"/>
      <c r="H1731" s="216"/>
      <c r="I1731" s="216"/>
      <c r="J1731" s="216"/>
      <c r="K1731" s="216"/>
      <c r="L1731" s="103"/>
      <c r="M1731" s="21"/>
      <c r="N1731" s="21"/>
      <c r="O1731" s="21"/>
      <c r="P1731" s="21"/>
      <c r="Q1731" s="21"/>
      <c r="R1731" s="21"/>
      <c r="S1731" s="21"/>
      <c r="T1731" s="21"/>
      <c r="U1731" s="132"/>
    </row>
    <row r="1732" spans="1:21">
      <c r="A1732" s="262" t="s">
        <v>637</v>
      </c>
      <c r="B1732" s="263"/>
      <c r="C1732" s="243"/>
      <c r="D1732" s="244"/>
      <c r="E1732" s="253"/>
      <c r="F1732" s="243"/>
      <c r="G1732" s="253"/>
      <c r="H1732" s="243"/>
      <c r="I1732" s="253"/>
      <c r="J1732" s="243"/>
      <c r="K1732" s="253"/>
      <c r="L1732" s="67"/>
      <c r="M1732" s="21"/>
      <c r="N1732" s="21"/>
      <c r="O1732" s="21"/>
      <c r="P1732" s="21"/>
      <c r="Q1732" s="21"/>
      <c r="R1732" s="21"/>
      <c r="S1732" s="21"/>
      <c r="T1732" s="21"/>
      <c r="U1732" s="132"/>
    </row>
    <row r="1733" spans="1:21">
      <c r="A1733" s="264" t="s">
        <v>638</v>
      </c>
      <c r="B1733" s="204"/>
      <c r="C1733" s="243"/>
      <c r="D1733" s="244"/>
      <c r="E1733" s="253"/>
      <c r="F1733" s="243"/>
      <c r="G1733" s="253"/>
      <c r="H1733" s="243"/>
      <c r="I1733" s="253"/>
      <c r="J1733" s="243"/>
      <c r="K1733" s="253"/>
      <c r="L1733" s="103"/>
      <c r="M1733" s="21"/>
      <c r="N1733" s="21"/>
      <c r="O1733" s="21"/>
      <c r="P1733" s="21"/>
      <c r="Q1733" s="21"/>
      <c r="R1733" s="21"/>
      <c r="S1733" s="21"/>
      <c r="T1733" s="21"/>
      <c r="U1733" s="132"/>
    </row>
    <row r="1734" spans="1:21">
      <c r="A1734" s="277" t="s">
        <v>48</v>
      </c>
      <c r="B1734" s="278"/>
      <c r="C1734" s="181"/>
      <c r="D1734" s="181"/>
      <c r="E1734" s="105" t="s">
        <v>133</v>
      </c>
      <c r="F1734" s="67"/>
      <c r="G1734" s="67"/>
      <c r="H1734" s="67"/>
      <c r="I1734" s="67"/>
      <c r="J1734" s="67"/>
      <c r="K1734" s="103"/>
      <c r="L1734" s="103"/>
      <c r="M1734" s="21"/>
      <c r="N1734" s="21"/>
      <c r="O1734" s="21"/>
      <c r="P1734" s="21"/>
      <c r="Q1734" s="21"/>
      <c r="R1734" s="21"/>
      <c r="S1734" s="21"/>
      <c r="T1734" s="21"/>
      <c r="U1734" s="132"/>
    </row>
    <row r="1735" spans="1:21">
      <c r="A1735" s="133"/>
      <c r="B1735" s="103"/>
      <c r="C1735" s="103"/>
      <c r="D1735" s="103"/>
      <c r="E1735" s="103"/>
      <c r="F1735" s="67"/>
      <c r="G1735" s="67"/>
      <c r="H1735" s="67"/>
      <c r="I1735" s="67"/>
      <c r="J1735" s="67"/>
      <c r="K1735" s="103"/>
      <c r="L1735" s="103"/>
      <c r="M1735" s="21"/>
      <c r="N1735" s="21"/>
      <c r="O1735" s="21"/>
      <c r="P1735" s="21"/>
      <c r="Q1735" s="21"/>
      <c r="R1735" s="21"/>
      <c r="S1735" s="21"/>
      <c r="T1735" s="21"/>
      <c r="U1735" s="132"/>
    </row>
    <row r="1736" spans="1:21" ht="23.25" customHeight="1">
      <c r="A1736" s="134" t="s">
        <v>187</v>
      </c>
      <c r="B1736" s="104"/>
      <c r="C1736" s="104"/>
      <c r="D1736" s="104"/>
      <c r="E1736" s="104"/>
      <c r="F1736" s="104"/>
      <c r="G1736" s="104"/>
      <c r="H1736" s="104"/>
      <c r="I1736" s="104"/>
      <c r="J1736" s="104"/>
      <c r="K1736" s="104"/>
      <c r="L1736" s="21"/>
      <c r="M1736" s="21"/>
      <c r="N1736" s="21"/>
      <c r="O1736" s="21"/>
      <c r="P1736" s="21"/>
      <c r="Q1736" s="21"/>
      <c r="R1736" s="21"/>
      <c r="S1736" s="21"/>
      <c r="T1736" s="21"/>
      <c r="U1736" s="132"/>
    </row>
    <row r="1737" spans="1:21" ht="34.5" customHeight="1">
      <c r="A1737" s="254" t="s">
        <v>743</v>
      </c>
      <c r="B1737" s="255"/>
      <c r="C1737" s="255"/>
      <c r="D1737" s="255"/>
      <c r="E1737" s="255"/>
      <c r="F1737" s="255"/>
      <c r="G1737" s="255"/>
      <c r="H1737" s="255"/>
      <c r="I1737" s="255"/>
      <c r="J1737" s="255"/>
      <c r="K1737" s="255"/>
      <c r="L1737" s="255"/>
      <c r="M1737" s="255"/>
      <c r="N1737" s="255"/>
      <c r="O1737" s="255"/>
      <c r="P1737" s="255"/>
      <c r="Q1737" s="255"/>
      <c r="R1737" s="255"/>
      <c r="S1737" s="255"/>
      <c r="T1737" s="255"/>
      <c r="U1737" s="132"/>
    </row>
    <row r="1738" spans="1:21" ht="102.45" customHeight="1">
      <c r="A1738" s="254"/>
      <c r="B1738" s="255"/>
      <c r="C1738" s="255"/>
      <c r="D1738" s="255"/>
      <c r="E1738" s="255"/>
      <c r="F1738" s="255"/>
      <c r="G1738" s="255"/>
      <c r="H1738" s="255"/>
      <c r="I1738" s="255"/>
      <c r="J1738" s="255"/>
      <c r="K1738" s="255"/>
      <c r="L1738" s="255"/>
      <c r="M1738" s="255"/>
      <c r="N1738" s="255"/>
      <c r="O1738" s="255"/>
      <c r="P1738" s="255"/>
      <c r="Q1738" s="255"/>
      <c r="R1738" s="255"/>
      <c r="S1738" s="255"/>
      <c r="T1738" s="255"/>
      <c r="U1738" s="132"/>
    </row>
    <row r="1739" spans="1:21">
      <c r="A1739" s="258" t="s">
        <v>179</v>
      </c>
      <c r="B1739" s="191"/>
      <c r="C1739" s="191"/>
      <c r="D1739" s="256"/>
      <c r="E1739" s="257"/>
      <c r="F1739" s="259" t="s">
        <v>180</v>
      </c>
      <c r="G1739" s="260"/>
      <c r="H1739" s="260"/>
      <c r="I1739" s="256"/>
      <c r="J1739" s="257"/>
      <c r="K1739" s="21"/>
      <c r="L1739" s="21"/>
      <c r="M1739" s="261" t="s">
        <v>395</v>
      </c>
      <c r="N1739" s="261"/>
      <c r="O1739" s="261"/>
      <c r="P1739" s="261"/>
      <c r="Q1739" s="261"/>
      <c r="R1739" s="261"/>
      <c r="S1739" s="261"/>
      <c r="T1739" s="261"/>
      <c r="U1739" s="132"/>
    </row>
    <row r="1740" spans="1:21" ht="18.600000000000001" thickBot="1">
      <c r="A1740" s="267" t="s">
        <v>393</v>
      </c>
      <c r="B1740" s="216"/>
      <c r="C1740" s="221" t="s">
        <v>135</v>
      </c>
      <c r="D1740" s="222"/>
      <c r="E1740" s="223"/>
      <c r="F1740" s="274" t="s">
        <v>394</v>
      </c>
      <c r="G1740" s="216"/>
      <c r="H1740" s="216"/>
      <c r="I1740" s="216"/>
      <c r="J1740" s="216"/>
      <c r="K1740" s="216"/>
      <c r="L1740" s="21"/>
      <c r="M1740" s="106" t="s">
        <v>24</v>
      </c>
      <c r="N1740" s="190" t="s">
        <v>359</v>
      </c>
      <c r="O1740" s="191"/>
      <c r="P1740" s="191"/>
      <c r="Q1740" s="106" t="s">
        <v>24</v>
      </c>
      <c r="R1740" s="190" t="s">
        <v>359</v>
      </c>
      <c r="S1740" s="191"/>
      <c r="T1740" s="192"/>
      <c r="U1740" s="132"/>
    </row>
    <row r="1741" spans="1:21" ht="18.75" customHeight="1" thickTop="1">
      <c r="A1741" s="267"/>
      <c r="B1741" s="216"/>
      <c r="C1741" s="26" t="s">
        <v>134</v>
      </c>
      <c r="D1741" s="26" t="s">
        <v>50</v>
      </c>
      <c r="E1741" s="39" t="s">
        <v>51</v>
      </c>
      <c r="F1741" s="107" t="s">
        <v>52</v>
      </c>
      <c r="G1741" s="70" t="s">
        <v>53</v>
      </c>
      <c r="H1741" s="46" t="s">
        <v>54</v>
      </c>
      <c r="I1741" s="46" t="s">
        <v>55</v>
      </c>
      <c r="J1741" s="46" t="s">
        <v>56</v>
      </c>
      <c r="K1741" s="46" t="s">
        <v>57</v>
      </c>
      <c r="L1741" s="21"/>
      <c r="M1741" s="102">
        <v>1</v>
      </c>
      <c r="N1741" s="245" t="s">
        <v>386</v>
      </c>
      <c r="O1741" s="246"/>
      <c r="P1741" s="246"/>
      <c r="Q1741" s="102">
        <v>17</v>
      </c>
      <c r="R1741" s="248" t="s">
        <v>241</v>
      </c>
      <c r="S1741" s="249"/>
      <c r="T1741" s="250"/>
      <c r="U1741" s="132"/>
    </row>
    <row r="1742" spans="1:21" ht="24.75" customHeight="1">
      <c r="A1742" s="265" t="s">
        <v>124</v>
      </c>
      <c r="B1742" s="266"/>
      <c r="C1742" s="158"/>
      <c r="D1742" s="158"/>
      <c r="E1742" s="108">
        <f t="shared" ref="E1742:E1754" si="48">D1742-C1742</f>
        <v>0</v>
      </c>
      <c r="F1742" s="160"/>
      <c r="G1742" s="161"/>
      <c r="H1742" s="159"/>
      <c r="I1742" s="159"/>
      <c r="J1742" s="159"/>
      <c r="K1742" s="159"/>
      <c r="L1742" s="21"/>
      <c r="M1742" s="102">
        <v>2</v>
      </c>
      <c r="N1742" s="245" t="s">
        <v>360</v>
      </c>
      <c r="O1742" s="246"/>
      <c r="P1742" s="246"/>
      <c r="Q1742" s="109">
        <v>18</v>
      </c>
      <c r="R1742" s="248" t="s">
        <v>385</v>
      </c>
      <c r="S1742" s="249"/>
      <c r="T1742" s="250"/>
      <c r="U1742" s="132"/>
    </row>
    <row r="1743" spans="1:21" ht="24.75" customHeight="1">
      <c r="A1743" s="265" t="s">
        <v>125</v>
      </c>
      <c r="B1743" s="266"/>
      <c r="C1743" s="158"/>
      <c r="D1743" s="158"/>
      <c r="E1743" s="108">
        <f t="shared" si="48"/>
        <v>0</v>
      </c>
      <c r="F1743" s="160"/>
      <c r="G1743" s="161"/>
      <c r="H1743" s="159"/>
      <c r="I1743" s="159"/>
      <c r="J1743" s="159"/>
      <c r="K1743" s="159"/>
      <c r="L1743" s="21"/>
      <c r="M1743" s="102">
        <v>3</v>
      </c>
      <c r="N1743" s="245" t="s">
        <v>387</v>
      </c>
      <c r="O1743" s="246"/>
      <c r="P1743" s="246"/>
      <c r="Q1743" s="102">
        <v>19</v>
      </c>
      <c r="R1743" s="248" t="s">
        <v>384</v>
      </c>
      <c r="S1743" s="249"/>
      <c r="T1743" s="250"/>
      <c r="U1743" s="132"/>
    </row>
    <row r="1744" spans="1:21" ht="27" customHeight="1">
      <c r="A1744" s="265" t="s">
        <v>126</v>
      </c>
      <c r="B1744" s="266"/>
      <c r="C1744" s="158"/>
      <c r="D1744" s="158"/>
      <c r="E1744" s="108">
        <f t="shared" si="48"/>
        <v>0</v>
      </c>
      <c r="F1744" s="160"/>
      <c r="G1744" s="161"/>
      <c r="H1744" s="159"/>
      <c r="I1744" s="159"/>
      <c r="J1744" s="159"/>
      <c r="K1744" s="159"/>
      <c r="L1744" s="21"/>
      <c r="M1744" s="102">
        <v>4</v>
      </c>
      <c r="N1744" s="245" t="s">
        <v>362</v>
      </c>
      <c r="O1744" s="246"/>
      <c r="P1744" s="246"/>
      <c r="Q1744" s="102">
        <v>20</v>
      </c>
      <c r="R1744" s="248" t="s">
        <v>383</v>
      </c>
      <c r="S1744" s="249"/>
      <c r="T1744" s="250"/>
      <c r="U1744" s="132"/>
    </row>
    <row r="1745" spans="1:21" ht="24.75" customHeight="1">
      <c r="A1745" s="265" t="s">
        <v>127</v>
      </c>
      <c r="B1745" s="266"/>
      <c r="C1745" s="158"/>
      <c r="D1745" s="158"/>
      <c r="E1745" s="108">
        <f t="shared" si="48"/>
        <v>0</v>
      </c>
      <c r="F1745" s="160"/>
      <c r="G1745" s="161"/>
      <c r="H1745" s="159"/>
      <c r="I1745" s="159"/>
      <c r="J1745" s="159"/>
      <c r="K1745" s="159"/>
      <c r="L1745" s="21"/>
      <c r="M1745" s="102">
        <v>5</v>
      </c>
      <c r="N1745" s="245" t="s">
        <v>363</v>
      </c>
      <c r="O1745" s="246"/>
      <c r="P1745" s="246"/>
      <c r="Q1745" s="109">
        <v>21</v>
      </c>
      <c r="R1745" s="248" t="s">
        <v>380</v>
      </c>
      <c r="S1745" s="249"/>
      <c r="T1745" s="250"/>
      <c r="U1745" s="132"/>
    </row>
    <row r="1746" spans="1:21" ht="24.75" customHeight="1">
      <c r="A1746" s="270" t="s">
        <v>658</v>
      </c>
      <c r="B1746" s="271"/>
      <c r="C1746" s="158"/>
      <c r="D1746" s="158"/>
      <c r="E1746" s="108">
        <f t="shared" si="48"/>
        <v>0</v>
      </c>
      <c r="F1746" s="160"/>
      <c r="G1746" s="161"/>
      <c r="H1746" s="159"/>
      <c r="I1746" s="159"/>
      <c r="J1746" s="159"/>
      <c r="K1746" s="159"/>
      <c r="L1746" s="21"/>
      <c r="M1746" s="102">
        <v>6</v>
      </c>
      <c r="N1746" s="245" t="s">
        <v>364</v>
      </c>
      <c r="O1746" s="246"/>
      <c r="P1746" s="246"/>
      <c r="Q1746" s="102">
        <v>22</v>
      </c>
      <c r="R1746" s="248" t="s">
        <v>379</v>
      </c>
      <c r="S1746" s="249"/>
      <c r="T1746" s="250"/>
      <c r="U1746" s="132"/>
    </row>
    <row r="1747" spans="1:21" ht="24.75" customHeight="1">
      <c r="A1747" s="270" t="s">
        <v>659</v>
      </c>
      <c r="B1747" s="271"/>
      <c r="C1747" s="158"/>
      <c r="D1747" s="158"/>
      <c r="E1747" s="108">
        <f t="shared" si="48"/>
        <v>0</v>
      </c>
      <c r="F1747" s="160"/>
      <c r="G1747" s="161"/>
      <c r="H1747" s="159"/>
      <c r="I1747" s="159"/>
      <c r="J1747" s="159"/>
      <c r="K1747" s="159"/>
      <c r="L1747" s="21"/>
      <c r="M1747" s="102">
        <v>7</v>
      </c>
      <c r="N1747" s="245" t="s">
        <v>365</v>
      </c>
      <c r="O1747" s="246"/>
      <c r="P1747" s="246"/>
      <c r="Q1747" s="102">
        <v>23</v>
      </c>
      <c r="R1747" s="248" t="s">
        <v>378</v>
      </c>
      <c r="S1747" s="249"/>
      <c r="T1747" s="250"/>
      <c r="U1747" s="132"/>
    </row>
    <row r="1748" spans="1:21" ht="29.4" customHeight="1">
      <c r="A1748" s="272" t="s">
        <v>128</v>
      </c>
      <c r="B1748" s="273"/>
      <c r="C1748" s="158"/>
      <c r="D1748" s="158"/>
      <c r="E1748" s="108">
        <f t="shared" si="48"/>
        <v>0</v>
      </c>
      <c r="F1748" s="160"/>
      <c r="G1748" s="161"/>
      <c r="H1748" s="159"/>
      <c r="I1748" s="159"/>
      <c r="J1748" s="159"/>
      <c r="K1748" s="159"/>
      <c r="L1748" s="21"/>
      <c r="M1748" s="102">
        <v>8</v>
      </c>
      <c r="N1748" s="245" t="s">
        <v>366</v>
      </c>
      <c r="O1748" s="246"/>
      <c r="P1748" s="246"/>
      <c r="Q1748" s="109">
        <v>24</v>
      </c>
      <c r="R1748" s="248" t="s">
        <v>377</v>
      </c>
      <c r="S1748" s="249"/>
      <c r="T1748" s="250"/>
      <c r="U1748" s="132"/>
    </row>
    <row r="1749" spans="1:21" ht="32.4" customHeight="1">
      <c r="A1749" s="268" t="s">
        <v>734</v>
      </c>
      <c r="B1749" s="269"/>
      <c r="C1749" s="158"/>
      <c r="D1749" s="158"/>
      <c r="E1749" s="108">
        <f t="shared" si="48"/>
        <v>0</v>
      </c>
      <c r="F1749" s="160"/>
      <c r="G1749" s="161"/>
      <c r="H1749" s="159"/>
      <c r="I1749" s="159"/>
      <c r="J1749" s="159"/>
      <c r="K1749" s="159"/>
      <c r="L1749" s="21"/>
      <c r="M1749" s="102">
        <v>9</v>
      </c>
      <c r="N1749" s="245" t="s">
        <v>367</v>
      </c>
      <c r="O1749" s="246"/>
      <c r="P1749" s="246"/>
      <c r="Q1749" s="102">
        <v>25</v>
      </c>
      <c r="R1749" s="248" t="s">
        <v>376</v>
      </c>
      <c r="S1749" s="249"/>
      <c r="T1749" s="250"/>
      <c r="U1749" s="132"/>
    </row>
    <row r="1750" spans="1:21" ht="24.75" customHeight="1">
      <c r="A1750" s="265" t="s">
        <v>129</v>
      </c>
      <c r="B1750" s="266"/>
      <c r="C1750" s="158"/>
      <c r="D1750" s="158"/>
      <c r="E1750" s="108">
        <f t="shared" si="48"/>
        <v>0</v>
      </c>
      <c r="F1750" s="160"/>
      <c r="G1750" s="161"/>
      <c r="H1750" s="159"/>
      <c r="I1750" s="159"/>
      <c r="J1750" s="159"/>
      <c r="K1750" s="159"/>
      <c r="L1750" s="21"/>
      <c r="M1750" s="102">
        <v>10</v>
      </c>
      <c r="N1750" s="245" t="s">
        <v>368</v>
      </c>
      <c r="O1750" s="246"/>
      <c r="P1750" s="246"/>
      <c r="Q1750" s="102">
        <v>26</v>
      </c>
      <c r="R1750" s="248" t="s">
        <v>375</v>
      </c>
      <c r="S1750" s="249"/>
      <c r="T1750" s="250"/>
      <c r="U1750" s="132"/>
    </row>
    <row r="1751" spans="1:21" ht="24.75" customHeight="1">
      <c r="A1751" s="270" t="s">
        <v>660</v>
      </c>
      <c r="B1751" s="271"/>
      <c r="C1751" s="158"/>
      <c r="D1751" s="158"/>
      <c r="E1751" s="108">
        <f t="shared" si="48"/>
        <v>0</v>
      </c>
      <c r="F1751" s="160"/>
      <c r="G1751" s="161"/>
      <c r="H1751" s="159"/>
      <c r="I1751" s="159"/>
      <c r="J1751" s="159"/>
      <c r="K1751" s="159"/>
      <c r="L1751" s="21"/>
      <c r="M1751" s="102">
        <v>11</v>
      </c>
      <c r="N1751" s="245" t="s">
        <v>245</v>
      </c>
      <c r="O1751" s="246"/>
      <c r="P1751" s="246"/>
      <c r="Q1751" s="109">
        <v>27</v>
      </c>
      <c r="R1751" s="248" t="s">
        <v>374</v>
      </c>
      <c r="S1751" s="249"/>
      <c r="T1751" s="250"/>
      <c r="U1751" s="132"/>
    </row>
    <row r="1752" spans="1:21" ht="24.75" customHeight="1">
      <c r="A1752" s="265" t="s">
        <v>130</v>
      </c>
      <c r="B1752" s="266"/>
      <c r="C1752" s="158"/>
      <c r="D1752" s="158"/>
      <c r="E1752" s="108">
        <f t="shared" si="48"/>
        <v>0</v>
      </c>
      <c r="F1752" s="160"/>
      <c r="G1752" s="161"/>
      <c r="H1752" s="159"/>
      <c r="I1752" s="159"/>
      <c r="J1752" s="159"/>
      <c r="K1752" s="159"/>
      <c r="L1752" s="21"/>
      <c r="M1752" s="102">
        <v>12</v>
      </c>
      <c r="N1752" s="245" t="s">
        <v>369</v>
      </c>
      <c r="O1752" s="246"/>
      <c r="P1752" s="246"/>
      <c r="Q1752" s="102">
        <v>28</v>
      </c>
      <c r="R1752" s="248" t="s">
        <v>373</v>
      </c>
      <c r="S1752" s="249"/>
      <c r="T1752" s="250"/>
      <c r="U1752" s="132"/>
    </row>
    <row r="1753" spans="1:21" ht="24.75" customHeight="1">
      <c r="A1753" s="265" t="s">
        <v>131</v>
      </c>
      <c r="B1753" s="266"/>
      <c r="C1753" s="158"/>
      <c r="D1753" s="158"/>
      <c r="E1753" s="108">
        <f t="shared" si="48"/>
        <v>0</v>
      </c>
      <c r="F1753" s="160"/>
      <c r="G1753" s="161"/>
      <c r="H1753" s="159"/>
      <c r="I1753" s="159"/>
      <c r="J1753" s="159"/>
      <c r="K1753" s="159"/>
      <c r="L1753" s="21"/>
      <c r="M1753" s="102">
        <v>13</v>
      </c>
      <c r="N1753" s="245" t="s">
        <v>388</v>
      </c>
      <c r="O1753" s="246"/>
      <c r="P1753" s="246"/>
      <c r="Q1753" s="102">
        <v>29</v>
      </c>
      <c r="R1753" s="248" t="s">
        <v>372</v>
      </c>
      <c r="S1753" s="249"/>
      <c r="T1753" s="250"/>
      <c r="U1753" s="132"/>
    </row>
    <row r="1754" spans="1:21" ht="24.75" customHeight="1">
      <c r="A1754" s="265" t="s">
        <v>132</v>
      </c>
      <c r="B1754" s="266"/>
      <c r="C1754" s="158"/>
      <c r="D1754" s="158"/>
      <c r="E1754" s="108">
        <f t="shared" si="48"/>
        <v>0</v>
      </c>
      <c r="F1754" s="160"/>
      <c r="G1754" s="161"/>
      <c r="H1754" s="159"/>
      <c r="I1754" s="159"/>
      <c r="J1754" s="159"/>
      <c r="K1754" s="159"/>
      <c r="L1754" s="21"/>
      <c r="M1754" s="102">
        <v>14</v>
      </c>
      <c r="N1754" s="245" t="s">
        <v>389</v>
      </c>
      <c r="O1754" s="246"/>
      <c r="P1754" s="246"/>
      <c r="Q1754" s="109">
        <v>30</v>
      </c>
      <c r="R1754" s="248" t="s">
        <v>371</v>
      </c>
      <c r="S1754" s="249"/>
      <c r="T1754" s="250"/>
      <c r="U1754" s="132"/>
    </row>
    <row r="1755" spans="1:21" ht="24.75" customHeight="1">
      <c r="A1755" s="251" t="s">
        <v>731</v>
      </c>
      <c r="B1755" s="252"/>
      <c r="C1755" s="154" t="str">
        <f>IF(COUNTBLANK(C1742:C1754),"空欄あり",COUNT(C1742:C1754)-COUNTIF(C1742:C1754,0))</f>
        <v>空欄あり</v>
      </c>
      <c r="D1755" s="154" t="str">
        <f>IF(COUNTBLANK(D1742:D1754),"空欄あり",COUNT(D1742:D1754)-COUNTIF(D1742:D1754,0))</f>
        <v>空欄あり</v>
      </c>
      <c r="E1755" s="157"/>
      <c r="F1755" s="21"/>
      <c r="G1755" s="21"/>
      <c r="H1755" s="21"/>
      <c r="I1755" s="21"/>
      <c r="J1755" s="21"/>
      <c r="K1755" s="21"/>
      <c r="L1755" s="21"/>
      <c r="M1755" s="102">
        <v>15</v>
      </c>
      <c r="N1755" s="245" t="s">
        <v>390</v>
      </c>
      <c r="O1755" s="246"/>
      <c r="P1755" s="247"/>
      <c r="Q1755" s="102">
        <v>31</v>
      </c>
      <c r="R1755" s="248" t="s">
        <v>370</v>
      </c>
      <c r="S1755" s="249"/>
      <c r="T1755" s="250"/>
      <c r="U1755" s="132"/>
    </row>
    <row r="1756" spans="1:21" ht="24.75" customHeight="1">
      <c r="A1756" s="251" t="s">
        <v>732</v>
      </c>
      <c r="B1756" s="252"/>
      <c r="C1756" s="154" t="str">
        <f>IF(C1755="空欄あり","-",IF(D1739="","-",IF(I1739="","-",IF(G1756=0,"-",IF(C1755=10,SUM(C1742:C1754)*1.3,IF(C1755=11,SUM(C1742:C1754)*1.182,IF(C1755=12,SUM(C1742:C1754)*1.084,IF(C1755=13,SUM(C1742:C1754)*1,"-"))))))))</f>
        <v>-</v>
      </c>
      <c r="D1756" s="154" t="str">
        <f>IF(D1755="空欄あり","-",IF(D1739="","-",IF(I1739="","-",IF(G1756=0,"-",IF(D1755=10,SUM(D1742:D1754)*1.3,IF(D1755=11,SUM(D1742:D1754)*1.182,IF(D1755=12,SUM(D1742:D1754)*1.084,IF(D1755=13,SUM(D1742:D1754)*1,"-"))))))))</f>
        <v>-</v>
      </c>
      <c r="E1756" s="156" t="str">
        <f>IF(C1756="-","-",IF(D1756="-","-",D1756-C1756))</f>
        <v>-</v>
      </c>
      <c r="F1756" s="21"/>
      <c r="G1756" s="155">
        <f>IF(A1749=選択肢!$A$13,1,IF(A1749=選択肢!$A$14,1,0))</f>
        <v>0</v>
      </c>
      <c r="H1756" s="21"/>
      <c r="I1756" s="21"/>
      <c r="J1756" s="21"/>
      <c r="K1756" s="21"/>
      <c r="L1756" s="21"/>
      <c r="M1756" s="102">
        <v>16</v>
      </c>
      <c r="N1756" s="245" t="s">
        <v>391</v>
      </c>
      <c r="O1756" s="246"/>
      <c r="P1756" s="247"/>
      <c r="Q1756" s="21"/>
      <c r="R1756" s="21"/>
      <c r="S1756" s="21"/>
      <c r="T1756" s="21"/>
      <c r="U1756" s="132"/>
    </row>
    <row r="1757" spans="1:21" ht="18.600000000000001" thickBot="1">
      <c r="A1757" s="143"/>
      <c r="B1757" s="142"/>
      <c r="C1757" s="142"/>
      <c r="D1757" s="142"/>
      <c r="E1757" s="142"/>
      <c r="F1757" s="135"/>
      <c r="G1757" s="135"/>
      <c r="H1757" s="135"/>
      <c r="I1757" s="135"/>
      <c r="J1757" s="135"/>
      <c r="K1757" s="135"/>
      <c r="L1757" s="135"/>
      <c r="M1757" s="135"/>
      <c r="N1757" s="135"/>
      <c r="O1757" s="135"/>
      <c r="P1757" s="135"/>
      <c r="Q1757" s="135"/>
      <c r="R1757" s="135"/>
      <c r="S1757" s="135"/>
      <c r="T1757" s="135"/>
      <c r="U1757" s="136"/>
    </row>
    <row r="1758" spans="1:21" ht="18.600000000000001" thickBot="1"/>
    <row r="1759" spans="1:21">
      <c r="A1759" s="137">
        <v>46</v>
      </c>
      <c r="B1759" s="129"/>
      <c r="C1759" s="129"/>
      <c r="D1759" s="129"/>
      <c r="E1759" s="129"/>
      <c r="F1759" s="129"/>
      <c r="G1759" s="129"/>
      <c r="H1759" s="129"/>
      <c r="I1759" s="129"/>
      <c r="J1759" s="129"/>
      <c r="K1759" s="129"/>
      <c r="L1759" s="129"/>
      <c r="M1759" s="129"/>
      <c r="N1759" s="129"/>
      <c r="O1759" s="129"/>
      <c r="P1759" s="129"/>
      <c r="Q1759" s="129"/>
      <c r="R1759" s="129"/>
      <c r="S1759" s="129"/>
      <c r="T1759" s="129"/>
      <c r="U1759" s="130"/>
    </row>
    <row r="1760" spans="1:21" ht="23.25" customHeight="1">
      <c r="A1760" s="131"/>
      <c r="B1760" s="21"/>
      <c r="C1760" s="21"/>
      <c r="D1760" s="21"/>
      <c r="E1760" s="21"/>
      <c r="F1760" s="276" t="s">
        <v>139</v>
      </c>
      <c r="G1760" s="276"/>
      <c r="H1760" s="181"/>
      <c r="I1760" s="181"/>
      <c r="J1760" s="181"/>
      <c r="K1760" s="181"/>
      <c r="L1760" s="21"/>
      <c r="M1760" s="21"/>
      <c r="N1760" s="21"/>
      <c r="O1760" s="21"/>
      <c r="P1760" s="21"/>
      <c r="Q1760" s="21"/>
      <c r="R1760" s="21"/>
      <c r="S1760" s="21"/>
      <c r="T1760" s="21"/>
      <c r="U1760" s="132"/>
    </row>
    <row r="1761" spans="1:21">
      <c r="A1761" s="131" t="s">
        <v>636</v>
      </c>
      <c r="B1761" s="21"/>
      <c r="C1761" s="21"/>
      <c r="D1761" s="21"/>
      <c r="E1761" s="21"/>
      <c r="F1761" s="21"/>
      <c r="G1761" s="21"/>
      <c r="H1761" s="21"/>
      <c r="I1761" s="21"/>
      <c r="J1761" s="21"/>
      <c r="K1761" s="21"/>
      <c r="L1761" s="21"/>
      <c r="M1761" s="21"/>
      <c r="N1761" s="21"/>
      <c r="O1761" s="21"/>
      <c r="P1761" s="21"/>
      <c r="Q1761" s="21"/>
      <c r="R1761" s="21"/>
      <c r="S1761" s="21"/>
      <c r="T1761" s="21"/>
      <c r="U1761" s="132"/>
    </row>
    <row r="1762" spans="1:21">
      <c r="A1762" s="258" t="s">
        <v>123</v>
      </c>
      <c r="B1762" s="192"/>
      <c r="C1762" s="208"/>
      <c r="D1762" s="209"/>
      <c r="E1762" s="210"/>
      <c r="F1762" s="103"/>
      <c r="G1762" s="103"/>
      <c r="H1762" s="103"/>
      <c r="I1762" s="103"/>
      <c r="J1762" s="21"/>
      <c r="K1762" s="21"/>
      <c r="L1762" s="21"/>
      <c r="M1762" s="21"/>
      <c r="N1762" s="21"/>
      <c r="O1762" s="21"/>
      <c r="P1762" s="21"/>
      <c r="Q1762" s="21"/>
      <c r="R1762" s="21"/>
      <c r="S1762" s="21"/>
      <c r="T1762" s="21"/>
      <c r="U1762" s="132"/>
    </row>
    <row r="1763" spans="1:21">
      <c r="A1763" s="258" t="s">
        <v>43</v>
      </c>
      <c r="B1763" s="192"/>
      <c r="C1763" s="208"/>
      <c r="D1763" s="209"/>
      <c r="E1763" s="210"/>
      <c r="F1763" s="103"/>
      <c r="G1763" s="103"/>
      <c r="H1763" s="103"/>
      <c r="I1763" s="103"/>
      <c r="J1763" s="21"/>
      <c r="K1763" s="21"/>
      <c r="L1763" s="21"/>
      <c r="M1763" s="21"/>
      <c r="N1763" s="21"/>
      <c r="O1763" s="21"/>
      <c r="P1763" s="21"/>
      <c r="Q1763" s="21"/>
      <c r="R1763" s="21"/>
      <c r="S1763" s="21"/>
      <c r="T1763" s="21"/>
      <c r="U1763" s="132"/>
    </row>
    <row r="1764" spans="1:21">
      <c r="A1764" s="258" t="s">
        <v>44</v>
      </c>
      <c r="B1764" s="192"/>
      <c r="C1764" s="208"/>
      <c r="D1764" s="209"/>
      <c r="E1764" s="210"/>
      <c r="F1764" s="67"/>
      <c r="G1764" s="67"/>
      <c r="H1764" s="67"/>
      <c r="I1764" s="67"/>
      <c r="J1764" s="67"/>
      <c r="K1764" s="67"/>
      <c r="L1764" s="67"/>
      <c r="M1764" s="21"/>
      <c r="N1764" s="21"/>
      <c r="O1764" s="21"/>
      <c r="P1764" s="21"/>
      <c r="Q1764" s="21"/>
      <c r="R1764" s="21"/>
      <c r="S1764" s="21"/>
      <c r="T1764" s="21"/>
      <c r="U1764" s="132"/>
    </row>
    <row r="1765" spans="1:21">
      <c r="A1765" s="258" t="s">
        <v>45</v>
      </c>
      <c r="B1765" s="192"/>
      <c r="C1765" s="243"/>
      <c r="D1765" s="244"/>
      <c r="E1765" s="244"/>
      <c r="F1765" s="243"/>
      <c r="G1765" s="244"/>
      <c r="H1765" s="244"/>
      <c r="I1765" s="211"/>
      <c r="J1765" s="211"/>
      <c r="K1765" s="211"/>
      <c r="L1765" s="67"/>
      <c r="M1765" s="21"/>
      <c r="N1765" s="21"/>
      <c r="O1765" s="21"/>
      <c r="P1765" s="21"/>
      <c r="Q1765" s="21"/>
      <c r="R1765" s="21"/>
      <c r="S1765" s="21"/>
      <c r="T1765" s="21"/>
      <c r="U1765" s="132"/>
    </row>
    <row r="1766" spans="1:21">
      <c r="A1766" s="275" t="s">
        <v>46</v>
      </c>
      <c r="B1766" s="223"/>
      <c r="C1766" s="243"/>
      <c r="D1766" s="244"/>
      <c r="E1766" s="253"/>
      <c r="F1766" s="67"/>
      <c r="G1766" s="67"/>
      <c r="H1766" s="67"/>
      <c r="I1766" s="67"/>
      <c r="J1766" s="67"/>
      <c r="K1766" s="67"/>
      <c r="L1766" s="67"/>
      <c r="M1766" s="21"/>
      <c r="N1766" s="21"/>
      <c r="O1766" s="21"/>
      <c r="P1766" s="21"/>
      <c r="Q1766" s="21"/>
      <c r="R1766" s="21"/>
      <c r="S1766" s="21"/>
      <c r="T1766" s="21"/>
      <c r="U1766" s="132"/>
    </row>
    <row r="1767" spans="1:21">
      <c r="A1767" s="258" t="s">
        <v>47</v>
      </c>
      <c r="B1767" s="192"/>
      <c r="C1767" s="208"/>
      <c r="D1767" s="209"/>
      <c r="E1767" s="210"/>
      <c r="F1767" s="103"/>
      <c r="G1767" s="103"/>
      <c r="H1767" s="103"/>
      <c r="I1767" s="103"/>
      <c r="J1767" s="103"/>
      <c r="K1767" s="103"/>
      <c r="L1767" s="103"/>
      <c r="M1767" s="21"/>
      <c r="N1767" s="21"/>
      <c r="O1767" s="21"/>
      <c r="P1767" s="21"/>
      <c r="Q1767" s="21"/>
      <c r="R1767" s="21"/>
      <c r="S1767" s="21"/>
      <c r="T1767" s="21"/>
      <c r="U1767" s="132"/>
    </row>
    <row r="1768" spans="1:21" ht="12.75" customHeight="1">
      <c r="A1768" s="133"/>
      <c r="B1768" s="103"/>
      <c r="C1768" s="103"/>
      <c r="D1768" s="103"/>
      <c r="E1768" s="103"/>
      <c r="F1768" s="103"/>
      <c r="G1768" s="103"/>
      <c r="H1768" s="103"/>
      <c r="I1768" s="103"/>
      <c r="J1768" s="103"/>
      <c r="K1768" s="103"/>
      <c r="L1768" s="103"/>
      <c r="M1768" s="21"/>
      <c r="N1768" s="21"/>
      <c r="O1768" s="21"/>
      <c r="P1768" s="21"/>
      <c r="Q1768" s="21"/>
      <c r="R1768" s="21"/>
      <c r="S1768" s="21"/>
      <c r="T1768" s="21"/>
      <c r="U1768" s="132"/>
    </row>
    <row r="1769" spans="1:21" ht="23.25" customHeight="1">
      <c r="A1769" s="134" t="s">
        <v>186</v>
      </c>
      <c r="B1769" s="104"/>
      <c r="C1769" s="104"/>
      <c r="D1769" s="104"/>
      <c r="E1769" s="104"/>
      <c r="F1769" s="104"/>
      <c r="G1769" s="104"/>
      <c r="H1769" s="104"/>
      <c r="I1769" s="104"/>
      <c r="J1769" s="104"/>
      <c r="K1769" s="104"/>
      <c r="L1769" s="21"/>
      <c r="M1769" s="21"/>
      <c r="N1769" s="21"/>
      <c r="O1769" s="21"/>
      <c r="P1769" s="21"/>
      <c r="Q1769" s="21"/>
      <c r="R1769" s="21"/>
      <c r="S1769" s="21"/>
      <c r="T1769" s="21"/>
      <c r="U1769" s="132"/>
    </row>
    <row r="1770" spans="1:21">
      <c r="A1770" s="258"/>
      <c r="B1770" s="192"/>
      <c r="C1770" s="190" t="s">
        <v>63</v>
      </c>
      <c r="D1770" s="191"/>
      <c r="E1770" s="192"/>
      <c r="F1770" s="216" t="s">
        <v>138</v>
      </c>
      <c r="G1770" s="216"/>
      <c r="H1770" s="216"/>
      <c r="I1770" s="216"/>
      <c r="J1770" s="216"/>
      <c r="K1770" s="216"/>
      <c r="L1770" s="103"/>
      <c r="M1770" s="21"/>
      <c r="N1770" s="21"/>
      <c r="O1770" s="21"/>
      <c r="P1770" s="21"/>
      <c r="Q1770" s="21"/>
      <c r="R1770" s="21"/>
      <c r="S1770" s="21"/>
      <c r="T1770" s="21"/>
      <c r="U1770" s="132"/>
    </row>
    <row r="1771" spans="1:21">
      <c r="A1771" s="262" t="s">
        <v>637</v>
      </c>
      <c r="B1771" s="263"/>
      <c r="C1771" s="243"/>
      <c r="D1771" s="244"/>
      <c r="E1771" s="253"/>
      <c r="F1771" s="243"/>
      <c r="G1771" s="253"/>
      <c r="H1771" s="243"/>
      <c r="I1771" s="253"/>
      <c r="J1771" s="243"/>
      <c r="K1771" s="253"/>
      <c r="L1771" s="67"/>
      <c r="M1771" s="21"/>
      <c r="N1771" s="21"/>
      <c r="O1771" s="21"/>
      <c r="P1771" s="21"/>
      <c r="Q1771" s="21"/>
      <c r="R1771" s="21"/>
      <c r="S1771" s="21"/>
      <c r="T1771" s="21"/>
      <c r="U1771" s="132"/>
    </row>
    <row r="1772" spans="1:21">
      <c r="A1772" s="264" t="s">
        <v>638</v>
      </c>
      <c r="B1772" s="204"/>
      <c r="C1772" s="243"/>
      <c r="D1772" s="244"/>
      <c r="E1772" s="253"/>
      <c r="F1772" s="243"/>
      <c r="G1772" s="253"/>
      <c r="H1772" s="243"/>
      <c r="I1772" s="253"/>
      <c r="J1772" s="243"/>
      <c r="K1772" s="253"/>
      <c r="L1772" s="103"/>
      <c r="M1772" s="21"/>
      <c r="N1772" s="21"/>
      <c r="O1772" s="21"/>
      <c r="P1772" s="21"/>
      <c r="Q1772" s="21"/>
      <c r="R1772" s="21"/>
      <c r="S1772" s="21"/>
      <c r="T1772" s="21"/>
      <c r="U1772" s="132"/>
    </row>
    <row r="1773" spans="1:21">
      <c r="A1773" s="277" t="s">
        <v>48</v>
      </c>
      <c r="B1773" s="278"/>
      <c r="C1773" s="181"/>
      <c r="D1773" s="181"/>
      <c r="E1773" s="105" t="s">
        <v>133</v>
      </c>
      <c r="F1773" s="67"/>
      <c r="G1773" s="67"/>
      <c r="H1773" s="67"/>
      <c r="I1773" s="67"/>
      <c r="J1773" s="67"/>
      <c r="K1773" s="103"/>
      <c r="L1773" s="103"/>
      <c r="M1773" s="21"/>
      <c r="N1773" s="21"/>
      <c r="O1773" s="21"/>
      <c r="P1773" s="21"/>
      <c r="Q1773" s="21"/>
      <c r="R1773" s="21"/>
      <c r="S1773" s="21"/>
      <c r="T1773" s="21"/>
      <c r="U1773" s="132"/>
    </row>
    <row r="1774" spans="1:21">
      <c r="A1774" s="133"/>
      <c r="B1774" s="103"/>
      <c r="C1774" s="103"/>
      <c r="D1774" s="103"/>
      <c r="E1774" s="103"/>
      <c r="F1774" s="67"/>
      <c r="G1774" s="67"/>
      <c r="H1774" s="67"/>
      <c r="I1774" s="67"/>
      <c r="J1774" s="67"/>
      <c r="K1774" s="103"/>
      <c r="L1774" s="103"/>
      <c r="M1774" s="21"/>
      <c r="N1774" s="21"/>
      <c r="O1774" s="21"/>
      <c r="P1774" s="21"/>
      <c r="Q1774" s="21"/>
      <c r="R1774" s="21"/>
      <c r="S1774" s="21"/>
      <c r="T1774" s="21"/>
      <c r="U1774" s="132"/>
    </row>
    <row r="1775" spans="1:21" ht="23.25" customHeight="1">
      <c r="A1775" s="134" t="s">
        <v>187</v>
      </c>
      <c r="B1775" s="104"/>
      <c r="C1775" s="104"/>
      <c r="D1775" s="104"/>
      <c r="E1775" s="104"/>
      <c r="F1775" s="104"/>
      <c r="G1775" s="104"/>
      <c r="H1775" s="104"/>
      <c r="I1775" s="104"/>
      <c r="J1775" s="104"/>
      <c r="K1775" s="104"/>
      <c r="L1775" s="21"/>
      <c r="M1775" s="21"/>
      <c r="N1775" s="21"/>
      <c r="O1775" s="21"/>
      <c r="P1775" s="21"/>
      <c r="Q1775" s="21"/>
      <c r="R1775" s="21"/>
      <c r="S1775" s="21"/>
      <c r="T1775" s="21"/>
      <c r="U1775" s="132"/>
    </row>
    <row r="1776" spans="1:21" ht="34.5" customHeight="1">
      <c r="A1776" s="254" t="s">
        <v>743</v>
      </c>
      <c r="B1776" s="255"/>
      <c r="C1776" s="255"/>
      <c r="D1776" s="255"/>
      <c r="E1776" s="255"/>
      <c r="F1776" s="255"/>
      <c r="G1776" s="255"/>
      <c r="H1776" s="255"/>
      <c r="I1776" s="255"/>
      <c r="J1776" s="255"/>
      <c r="K1776" s="255"/>
      <c r="L1776" s="255"/>
      <c r="M1776" s="255"/>
      <c r="N1776" s="255"/>
      <c r="O1776" s="255"/>
      <c r="P1776" s="255"/>
      <c r="Q1776" s="255"/>
      <c r="R1776" s="255"/>
      <c r="S1776" s="255"/>
      <c r="T1776" s="255"/>
      <c r="U1776" s="132"/>
    </row>
    <row r="1777" spans="1:21" ht="102.45" customHeight="1">
      <c r="A1777" s="254"/>
      <c r="B1777" s="255"/>
      <c r="C1777" s="255"/>
      <c r="D1777" s="255"/>
      <c r="E1777" s="255"/>
      <c r="F1777" s="255"/>
      <c r="G1777" s="255"/>
      <c r="H1777" s="255"/>
      <c r="I1777" s="255"/>
      <c r="J1777" s="255"/>
      <c r="K1777" s="255"/>
      <c r="L1777" s="255"/>
      <c r="M1777" s="255"/>
      <c r="N1777" s="255"/>
      <c r="O1777" s="255"/>
      <c r="P1777" s="255"/>
      <c r="Q1777" s="255"/>
      <c r="R1777" s="255"/>
      <c r="S1777" s="255"/>
      <c r="T1777" s="255"/>
      <c r="U1777" s="132"/>
    </row>
    <row r="1778" spans="1:21">
      <c r="A1778" s="258" t="s">
        <v>179</v>
      </c>
      <c r="B1778" s="191"/>
      <c r="C1778" s="191"/>
      <c r="D1778" s="256"/>
      <c r="E1778" s="257"/>
      <c r="F1778" s="259" t="s">
        <v>180</v>
      </c>
      <c r="G1778" s="260"/>
      <c r="H1778" s="260"/>
      <c r="I1778" s="256"/>
      <c r="J1778" s="257"/>
      <c r="K1778" s="21"/>
      <c r="L1778" s="21"/>
      <c r="M1778" s="261" t="s">
        <v>395</v>
      </c>
      <c r="N1778" s="261"/>
      <c r="O1778" s="261"/>
      <c r="P1778" s="261"/>
      <c r="Q1778" s="261"/>
      <c r="R1778" s="261"/>
      <c r="S1778" s="261"/>
      <c r="T1778" s="261"/>
      <c r="U1778" s="132"/>
    </row>
    <row r="1779" spans="1:21" ht="18.600000000000001" thickBot="1">
      <c r="A1779" s="267" t="s">
        <v>393</v>
      </c>
      <c r="B1779" s="216"/>
      <c r="C1779" s="221" t="s">
        <v>135</v>
      </c>
      <c r="D1779" s="222"/>
      <c r="E1779" s="223"/>
      <c r="F1779" s="274" t="s">
        <v>394</v>
      </c>
      <c r="G1779" s="216"/>
      <c r="H1779" s="216"/>
      <c r="I1779" s="216"/>
      <c r="J1779" s="216"/>
      <c r="K1779" s="216"/>
      <c r="L1779" s="21"/>
      <c r="M1779" s="106" t="s">
        <v>24</v>
      </c>
      <c r="N1779" s="190" t="s">
        <v>359</v>
      </c>
      <c r="O1779" s="191"/>
      <c r="P1779" s="191"/>
      <c r="Q1779" s="106" t="s">
        <v>24</v>
      </c>
      <c r="R1779" s="190" t="s">
        <v>359</v>
      </c>
      <c r="S1779" s="191"/>
      <c r="T1779" s="192"/>
      <c r="U1779" s="132"/>
    </row>
    <row r="1780" spans="1:21" ht="18.75" customHeight="1" thickTop="1">
      <c r="A1780" s="267"/>
      <c r="B1780" s="216"/>
      <c r="C1780" s="26" t="s">
        <v>134</v>
      </c>
      <c r="D1780" s="26" t="s">
        <v>50</v>
      </c>
      <c r="E1780" s="39" t="s">
        <v>51</v>
      </c>
      <c r="F1780" s="107" t="s">
        <v>52</v>
      </c>
      <c r="G1780" s="70" t="s">
        <v>53</v>
      </c>
      <c r="H1780" s="46" t="s">
        <v>54</v>
      </c>
      <c r="I1780" s="46" t="s">
        <v>55</v>
      </c>
      <c r="J1780" s="46" t="s">
        <v>56</v>
      </c>
      <c r="K1780" s="46" t="s">
        <v>57</v>
      </c>
      <c r="L1780" s="21"/>
      <c r="M1780" s="102">
        <v>1</v>
      </c>
      <c r="N1780" s="245" t="s">
        <v>386</v>
      </c>
      <c r="O1780" s="246"/>
      <c r="P1780" s="246"/>
      <c r="Q1780" s="102">
        <v>17</v>
      </c>
      <c r="R1780" s="248" t="s">
        <v>241</v>
      </c>
      <c r="S1780" s="249"/>
      <c r="T1780" s="250"/>
      <c r="U1780" s="132"/>
    </row>
    <row r="1781" spans="1:21" ht="24.75" customHeight="1">
      <c r="A1781" s="265" t="s">
        <v>124</v>
      </c>
      <c r="B1781" s="266"/>
      <c r="C1781" s="158"/>
      <c r="D1781" s="158"/>
      <c r="E1781" s="108">
        <f t="shared" ref="E1781:E1793" si="49">D1781-C1781</f>
        <v>0</v>
      </c>
      <c r="F1781" s="160"/>
      <c r="G1781" s="161"/>
      <c r="H1781" s="159"/>
      <c r="I1781" s="159"/>
      <c r="J1781" s="159"/>
      <c r="K1781" s="159"/>
      <c r="L1781" s="21"/>
      <c r="M1781" s="102">
        <v>2</v>
      </c>
      <c r="N1781" s="245" t="s">
        <v>360</v>
      </c>
      <c r="O1781" s="246"/>
      <c r="P1781" s="246"/>
      <c r="Q1781" s="109">
        <v>18</v>
      </c>
      <c r="R1781" s="248" t="s">
        <v>385</v>
      </c>
      <c r="S1781" s="249"/>
      <c r="T1781" s="250"/>
      <c r="U1781" s="132"/>
    </row>
    <row r="1782" spans="1:21" ht="24.75" customHeight="1">
      <c r="A1782" s="265" t="s">
        <v>125</v>
      </c>
      <c r="B1782" s="266"/>
      <c r="C1782" s="158"/>
      <c r="D1782" s="158"/>
      <c r="E1782" s="108">
        <f t="shared" si="49"/>
        <v>0</v>
      </c>
      <c r="F1782" s="160"/>
      <c r="G1782" s="161"/>
      <c r="H1782" s="159"/>
      <c r="I1782" s="159"/>
      <c r="J1782" s="159"/>
      <c r="K1782" s="159"/>
      <c r="L1782" s="21"/>
      <c r="M1782" s="102">
        <v>3</v>
      </c>
      <c r="N1782" s="245" t="s">
        <v>387</v>
      </c>
      <c r="O1782" s="246"/>
      <c r="P1782" s="246"/>
      <c r="Q1782" s="102">
        <v>19</v>
      </c>
      <c r="R1782" s="248" t="s">
        <v>384</v>
      </c>
      <c r="S1782" s="249"/>
      <c r="T1782" s="250"/>
      <c r="U1782" s="132"/>
    </row>
    <row r="1783" spans="1:21" ht="27" customHeight="1">
      <c r="A1783" s="265" t="s">
        <v>126</v>
      </c>
      <c r="B1783" s="266"/>
      <c r="C1783" s="158"/>
      <c r="D1783" s="158"/>
      <c r="E1783" s="108">
        <f t="shared" si="49"/>
        <v>0</v>
      </c>
      <c r="F1783" s="160"/>
      <c r="G1783" s="161"/>
      <c r="H1783" s="159"/>
      <c r="I1783" s="159"/>
      <c r="J1783" s="159"/>
      <c r="K1783" s="159"/>
      <c r="L1783" s="21"/>
      <c r="M1783" s="102">
        <v>4</v>
      </c>
      <c r="N1783" s="245" t="s">
        <v>362</v>
      </c>
      <c r="O1783" s="246"/>
      <c r="P1783" s="246"/>
      <c r="Q1783" s="102">
        <v>20</v>
      </c>
      <c r="R1783" s="248" t="s">
        <v>383</v>
      </c>
      <c r="S1783" s="249"/>
      <c r="T1783" s="250"/>
      <c r="U1783" s="132"/>
    </row>
    <row r="1784" spans="1:21" ht="24.75" customHeight="1">
      <c r="A1784" s="265" t="s">
        <v>127</v>
      </c>
      <c r="B1784" s="266"/>
      <c r="C1784" s="158"/>
      <c r="D1784" s="158"/>
      <c r="E1784" s="108">
        <f t="shared" si="49"/>
        <v>0</v>
      </c>
      <c r="F1784" s="160"/>
      <c r="G1784" s="161"/>
      <c r="H1784" s="159"/>
      <c r="I1784" s="159"/>
      <c r="J1784" s="159"/>
      <c r="K1784" s="159"/>
      <c r="L1784" s="21"/>
      <c r="M1784" s="102">
        <v>5</v>
      </c>
      <c r="N1784" s="245" t="s">
        <v>363</v>
      </c>
      <c r="O1784" s="246"/>
      <c r="P1784" s="246"/>
      <c r="Q1784" s="109">
        <v>21</v>
      </c>
      <c r="R1784" s="248" t="s">
        <v>380</v>
      </c>
      <c r="S1784" s="249"/>
      <c r="T1784" s="250"/>
      <c r="U1784" s="132"/>
    </row>
    <row r="1785" spans="1:21" ht="24.75" customHeight="1">
      <c r="A1785" s="270" t="s">
        <v>658</v>
      </c>
      <c r="B1785" s="271"/>
      <c r="C1785" s="158"/>
      <c r="D1785" s="158"/>
      <c r="E1785" s="108">
        <f t="shared" si="49"/>
        <v>0</v>
      </c>
      <c r="F1785" s="160"/>
      <c r="G1785" s="161"/>
      <c r="H1785" s="159"/>
      <c r="I1785" s="159"/>
      <c r="J1785" s="159"/>
      <c r="K1785" s="159"/>
      <c r="L1785" s="21"/>
      <c r="M1785" s="102">
        <v>6</v>
      </c>
      <c r="N1785" s="245" t="s">
        <v>364</v>
      </c>
      <c r="O1785" s="246"/>
      <c r="P1785" s="246"/>
      <c r="Q1785" s="102">
        <v>22</v>
      </c>
      <c r="R1785" s="248" t="s">
        <v>379</v>
      </c>
      <c r="S1785" s="249"/>
      <c r="T1785" s="250"/>
      <c r="U1785" s="132"/>
    </row>
    <row r="1786" spans="1:21" ht="24.75" customHeight="1">
      <c r="A1786" s="270" t="s">
        <v>659</v>
      </c>
      <c r="B1786" s="271"/>
      <c r="C1786" s="158"/>
      <c r="D1786" s="158"/>
      <c r="E1786" s="108">
        <f t="shared" si="49"/>
        <v>0</v>
      </c>
      <c r="F1786" s="160"/>
      <c r="G1786" s="161"/>
      <c r="H1786" s="159"/>
      <c r="I1786" s="159"/>
      <c r="J1786" s="159"/>
      <c r="K1786" s="159"/>
      <c r="L1786" s="21"/>
      <c r="M1786" s="102">
        <v>7</v>
      </c>
      <c r="N1786" s="245" t="s">
        <v>365</v>
      </c>
      <c r="O1786" s="246"/>
      <c r="P1786" s="246"/>
      <c r="Q1786" s="102">
        <v>23</v>
      </c>
      <c r="R1786" s="248" t="s">
        <v>378</v>
      </c>
      <c r="S1786" s="249"/>
      <c r="T1786" s="250"/>
      <c r="U1786" s="132"/>
    </row>
    <row r="1787" spans="1:21" ht="29.4" customHeight="1">
      <c r="A1787" s="272" t="s">
        <v>128</v>
      </c>
      <c r="B1787" s="273"/>
      <c r="C1787" s="158"/>
      <c r="D1787" s="158"/>
      <c r="E1787" s="108">
        <f t="shared" si="49"/>
        <v>0</v>
      </c>
      <c r="F1787" s="160"/>
      <c r="G1787" s="161"/>
      <c r="H1787" s="159"/>
      <c r="I1787" s="159"/>
      <c r="J1787" s="159"/>
      <c r="K1787" s="159"/>
      <c r="L1787" s="21"/>
      <c r="M1787" s="102">
        <v>8</v>
      </c>
      <c r="N1787" s="245" t="s">
        <v>366</v>
      </c>
      <c r="O1787" s="246"/>
      <c r="P1787" s="246"/>
      <c r="Q1787" s="109">
        <v>24</v>
      </c>
      <c r="R1787" s="248" t="s">
        <v>377</v>
      </c>
      <c r="S1787" s="249"/>
      <c r="T1787" s="250"/>
      <c r="U1787" s="132"/>
    </row>
    <row r="1788" spans="1:21" ht="32.4" customHeight="1">
      <c r="A1788" s="268" t="s">
        <v>734</v>
      </c>
      <c r="B1788" s="269"/>
      <c r="C1788" s="158"/>
      <c r="D1788" s="158"/>
      <c r="E1788" s="108">
        <f t="shared" si="49"/>
        <v>0</v>
      </c>
      <c r="F1788" s="160"/>
      <c r="G1788" s="161"/>
      <c r="H1788" s="159"/>
      <c r="I1788" s="159"/>
      <c r="J1788" s="159"/>
      <c r="K1788" s="159"/>
      <c r="L1788" s="21"/>
      <c r="M1788" s="102">
        <v>9</v>
      </c>
      <c r="N1788" s="245" t="s">
        <v>367</v>
      </c>
      <c r="O1788" s="246"/>
      <c r="P1788" s="246"/>
      <c r="Q1788" s="102">
        <v>25</v>
      </c>
      <c r="R1788" s="248" t="s">
        <v>376</v>
      </c>
      <c r="S1788" s="249"/>
      <c r="T1788" s="250"/>
      <c r="U1788" s="132"/>
    </row>
    <row r="1789" spans="1:21" ht="24.75" customHeight="1">
      <c r="A1789" s="265" t="s">
        <v>129</v>
      </c>
      <c r="B1789" s="266"/>
      <c r="C1789" s="158"/>
      <c r="D1789" s="158"/>
      <c r="E1789" s="108">
        <f t="shared" si="49"/>
        <v>0</v>
      </c>
      <c r="F1789" s="160"/>
      <c r="G1789" s="161"/>
      <c r="H1789" s="159"/>
      <c r="I1789" s="159"/>
      <c r="J1789" s="159"/>
      <c r="K1789" s="159"/>
      <c r="L1789" s="21"/>
      <c r="M1789" s="102">
        <v>10</v>
      </c>
      <c r="N1789" s="245" t="s">
        <v>368</v>
      </c>
      <c r="O1789" s="246"/>
      <c r="P1789" s="246"/>
      <c r="Q1789" s="102">
        <v>26</v>
      </c>
      <c r="R1789" s="248" t="s">
        <v>375</v>
      </c>
      <c r="S1789" s="249"/>
      <c r="T1789" s="250"/>
      <c r="U1789" s="132"/>
    </row>
    <row r="1790" spans="1:21" ht="24.75" customHeight="1">
      <c r="A1790" s="270" t="s">
        <v>660</v>
      </c>
      <c r="B1790" s="271"/>
      <c r="C1790" s="158"/>
      <c r="D1790" s="158"/>
      <c r="E1790" s="108">
        <f t="shared" si="49"/>
        <v>0</v>
      </c>
      <c r="F1790" s="160"/>
      <c r="G1790" s="161"/>
      <c r="H1790" s="159"/>
      <c r="I1790" s="159"/>
      <c r="J1790" s="159"/>
      <c r="K1790" s="159"/>
      <c r="L1790" s="21"/>
      <c r="M1790" s="102">
        <v>11</v>
      </c>
      <c r="N1790" s="245" t="s">
        <v>245</v>
      </c>
      <c r="O1790" s="246"/>
      <c r="P1790" s="246"/>
      <c r="Q1790" s="109">
        <v>27</v>
      </c>
      <c r="R1790" s="248" t="s">
        <v>374</v>
      </c>
      <c r="S1790" s="249"/>
      <c r="T1790" s="250"/>
      <c r="U1790" s="132"/>
    </row>
    <row r="1791" spans="1:21" ht="24.75" customHeight="1">
      <c r="A1791" s="265" t="s">
        <v>130</v>
      </c>
      <c r="B1791" s="266"/>
      <c r="C1791" s="158"/>
      <c r="D1791" s="158"/>
      <c r="E1791" s="108">
        <f t="shared" si="49"/>
        <v>0</v>
      </c>
      <c r="F1791" s="160"/>
      <c r="G1791" s="161"/>
      <c r="H1791" s="159"/>
      <c r="I1791" s="159"/>
      <c r="J1791" s="159"/>
      <c r="K1791" s="159"/>
      <c r="L1791" s="21"/>
      <c r="M1791" s="102">
        <v>12</v>
      </c>
      <c r="N1791" s="245" t="s">
        <v>369</v>
      </c>
      <c r="O1791" s="246"/>
      <c r="P1791" s="246"/>
      <c r="Q1791" s="102">
        <v>28</v>
      </c>
      <c r="R1791" s="248" t="s">
        <v>373</v>
      </c>
      <c r="S1791" s="249"/>
      <c r="T1791" s="250"/>
      <c r="U1791" s="132"/>
    </row>
    <row r="1792" spans="1:21" ht="24.75" customHeight="1">
      <c r="A1792" s="265" t="s">
        <v>131</v>
      </c>
      <c r="B1792" s="266"/>
      <c r="C1792" s="158"/>
      <c r="D1792" s="158"/>
      <c r="E1792" s="108">
        <f t="shared" si="49"/>
        <v>0</v>
      </c>
      <c r="F1792" s="160"/>
      <c r="G1792" s="161"/>
      <c r="H1792" s="159"/>
      <c r="I1792" s="159"/>
      <c r="J1792" s="159"/>
      <c r="K1792" s="159"/>
      <c r="L1792" s="21"/>
      <c r="M1792" s="102">
        <v>13</v>
      </c>
      <c r="N1792" s="245" t="s">
        <v>388</v>
      </c>
      <c r="O1792" s="246"/>
      <c r="P1792" s="246"/>
      <c r="Q1792" s="102">
        <v>29</v>
      </c>
      <c r="R1792" s="248" t="s">
        <v>372</v>
      </c>
      <c r="S1792" s="249"/>
      <c r="T1792" s="250"/>
      <c r="U1792" s="132"/>
    </row>
    <row r="1793" spans="1:21" ht="24.75" customHeight="1">
      <c r="A1793" s="265" t="s">
        <v>132</v>
      </c>
      <c r="B1793" s="266"/>
      <c r="C1793" s="158"/>
      <c r="D1793" s="158"/>
      <c r="E1793" s="108">
        <f t="shared" si="49"/>
        <v>0</v>
      </c>
      <c r="F1793" s="160"/>
      <c r="G1793" s="161"/>
      <c r="H1793" s="159"/>
      <c r="I1793" s="159"/>
      <c r="J1793" s="159"/>
      <c r="K1793" s="159"/>
      <c r="L1793" s="21"/>
      <c r="M1793" s="102">
        <v>14</v>
      </c>
      <c r="N1793" s="245" t="s">
        <v>389</v>
      </c>
      <c r="O1793" s="246"/>
      <c r="P1793" s="246"/>
      <c r="Q1793" s="109">
        <v>30</v>
      </c>
      <c r="R1793" s="248" t="s">
        <v>371</v>
      </c>
      <c r="S1793" s="249"/>
      <c r="T1793" s="250"/>
      <c r="U1793" s="132"/>
    </row>
    <row r="1794" spans="1:21" ht="24.75" customHeight="1">
      <c r="A1794" s="251" t="s">
        <v>731</v>
      </c>
      <c r="B1794" s="252"/>
      <c r="C1794" s="154" t="str">
        <f>IF(COUNTBLANK(C1781:C1793),"空欄あり",COUNT(C1781:C1793)-COUNTIF(C1781:C1793,0))</f>
        <v>空欄あり</v>
      </c>
      <c r="D1794" s="154" t="str">
        <f>IF(COUNTBLANK(D1781:D1793),"空欄あり",COUNT(D1781:D1793)-COUNTIF(D1781:D1793,0))</f>
        <v>空欄あり</v>
      </c>
      <c r="E1794" s="157"/>
      <c r="F1794" s="21"/>
      <c r="G1794" s="21"/>
      <c r="H1794" s="21"/>
      <c r="I1794" s="21"/>
      <c r="J1794" s="21"/>
      <c r="K1794" s="21"/>
      <c r="L1794" s="21"/>
      <c r="M1794" s="102">
        <v>15</v>
      </c>
      <c r="N1794" s="245" t="s">
        <v>390</v>
      </c>
      <c r="O1794" s="246"/>
      <c r="P1794" s="247"/>
      <c r="Q1794" s="102">
        <v>31</v>
      </c>
      <c r="R1794" s="248" t="s">
        <v>370</v>
      </c>
      <c r="S1794" s="249"/>
      <c r="T1794" s="250"/>
      <c r="U1794" s="132"/>
    </row>
    <row r="1795" spans="1:21" ht="24.75" customHeight="1">
      <c r="A1795" s="251" t="s">
        <v>732</v>
      </c>
      <c r="B1795" s="252"/>
      <c r="C1795" s="154" t="str">
        <f>IF(C1794="空欄あり","-",IF(D1778="","-",IF(I1778="","-",IF(G1795=0,"-",IF(C1794=10,SUM(C1781:C1793)*1.3,IF(C1794=11,SUM(C1781:C1793)*1.182,IF(C1794=12,SUM(C1781:C1793)*1.084,IF(C1794=13,SUM(C1781:C1793)*1,"-"))))))))</f>
        <v>-</v>
      </c>
      <c r="D1795" s="154" t="str">
        <f>IF(D1794="空欄あり","-",IF(D1778="","-",IF(I1778="","-",IF(G1795=0,"-",IF(D1794=10,SUM(D1781:D1793)*1.3,IF(D1794=11,SUM(D1781:D1793)*1.182,IF(D1794=12,SUM(D1781:D1793)*1.084,IF(D1794=13,SUM(D1781:D1793)*1,"-"))))))))</f>
        <v>-</v>
      </c>
      <c r="E1795" s="156" t="str">
        <f>IF(C1795="-","-",IF(D1795="-","-",D1795-C1795))</f>
        <v>-</v>
      </c>
      <c r="F1795" s="21"/>
      <c r="G1795" s="155">
        <f>IF(A1788=選択肢!$A$13,1,IF(A1788=選択肢!$A$14,1,0))</f>
        <v>0</v>
      </c>
      <c r="H1795" s="21"/>
      <c r="I1795" s="21"/>
      <c r="J1795" s="21"/>
      <c r="K1795" s="21"/>
      <c r="L1795" s="21"/>
      <c r="M1795" s="102">
        <v>16</v>
      </c>
      <c r="N1795" s="245" t="s">
        <v>391</v>
      </c>
      <c r="O1795" s="246"/>
      <c r="P1795" s="247"/>
      <c r="Q1795" s="21"/>
      <c r="R1795" s="21"/>
      <c r="S1795" s="21"/>
      <c r="T1795" s="21"/>
      <c r="U1795" s="132"/>
    </row>
    <row r="1796" spans="1:21" ht="18.600000000000001" thickBot="1">
      <c r="A1796" s="143"/>
      <c r="B1796" s="142"/>
      <c r="C1796" s="142"/>
      <c r="D1796" s="142"/>
      <c r="E1796" s="142"/>
      <c r="F1796" s="135"/>
      <c r="G1796" s="135"/>
      <c r="H1796" s="135"/>
      <c r="I1796" s="135"/>
      <c r="J1796" s="135"/>
      <c r="K1796" s="135"/>
      <c r="L1796" s="135"/>
      <c r="M1796" s="135"/>
      <c r="N1796" s="135"/>
      <c r="O1796" s="135"/>
      <c r="P1796" s="135"/>
      <c r="Q1796" s="135"/>
      <c r="R1796" s="135"/>
      <c r="S1796" s="135"/>
      <c r="T1796" s="135"/>
      <c r="U1796" s="136"/>
    </row>
    <row r="1797" spans="1:21" ht="18.600000000000001" thickBot="1"/>
    <row r="1798" spans="1:21">
      <c r="A1798" s="137">
        <v>47</v>
      </c>
      <c r="B1798" s="129"/>
      <c r="C1798" s="129"/>
      <c r="D1798" s="129"/>
      <c r="E1798" s="129"/>
      <c r="F1798" s="129"/>
      <c r="G1798" s="129"/>
      <c r="H1798" s="129"/>
      <c r="I1798" s="129"/>
      <c r="J1798" s="129"/>
      <c r="K1798" s="129"/>
      <c r="L1798" s="129"/>
      <c r="M1798" s="129"/>
      <c r="N1798" s="129"/>
      <c r="O1798" s="129"/>
      <c r="P1798" s="129"/>
      <c r="Q1798" s="129"/>
      <c r="R1798" s="129"/>
      <c r="S1798" s="129"/>
      <c r="T1798" s="129"/>
      <c r="U1798" s="130"/>
    </row>
    <row r="1799" spans="1:21" ht="23.25" customHeight="1">
      <c r="A1799" s="131"/>
      <c r="B1799" s="21"/>
      <c r="C1799" s="21"/>
      <c r="D1799" s="21"/>
      <c r="E1799" s="21"/>
      <c r="F1799" s="276" t="s">
        <v>139</v>
      </c>
      <c r="G1799" s="276"/>
      <c r="H1799" s="181"/>
      <c r="I1799" s="181"/>
      <c r="J1799" s="181"/>
      <c r="K1799" s="181"/>
      <c r="L1799" s="21"/>
      <c r="M1799" s="21"/>
      <c r="N1799" s="21"/>
      <c r="O1799" s="21"/>
      <c r="P1799" s="21"/>
      <c r="Q1799" s="21"/>
      <c r="R1799" s="21"/>
      <c r="S1799" s="21"/>
      <c r="T1799" s="21"/>
      <c r="U1799" s="132"/>
    </row>
    <row r="1800" spans="1:21">
      <c r="A1800" s="131" t="s">
        <v>636</v>
      </c>
      <c r="B1800" s="21"/>
      <c r="C1800" s="21"/>
      <c r="D1800" s="21"/>
      <c r="E1800" s="21"/>
      <c r="F1800" s="21"/>
      <c r="G1800" s="21"/>
      <c r="H1800" s="21"/>
      <c r="I1800" s="21"/>
      <c r="J1800" s="21"/>
      <c r="K1800" s="21"/>
      <c r="L1800" s="21"/>
      <c r="M1800" s="21"/>
      <c r="N1800" s="21"/>
      <c r="O1800" s="21"/>
      <c r="P1800" s="21"/>
      <c r="Q1800" s="21"/>
      <c r="R1800" s="21"/>
      <c r="S1800" s="21"/>
      <c r="T1800" s="21"/>
      <c r="U1800" s="132"/>
    </row>
    <row r="1801" spans="1:21">
      <c r="A1801" s="258" t="s">
        <v>123</v>
      </c>
      <c r="B1801" s="192"/>
      <c r="C1801" s="208"/>
      <c r="D1801" s="209"/>
      <c r="E1801" s="210"/>
      <c r="F1801" s="103"/>
      <c r="G1801" s="103"/>
      <c r="H1801" s="103"/>
      <c r="I1801" s="103"/>
      <c r="J1801" s="21"/>
      <c r="K1801" s="21"/>
      <c r="L1801" s="21"/>
      <c r="M1801" s="21"/>
      <c r="N1801" s="21"/>
      <c r="O1801" s="21"/>
      <c r="P1801" s="21"/>
      <c r="Q1801" s="21"/>
      <c r="R1801" s="21"/>
      <c r="S1801" s="21"/>
      <c r="T1801" s="21"/>
      <c r="U1801" s="132"/>
    </row>
    <row r="1802" spans="1:21">
      <c r="A1802" s="258" t="s">
        <v>43</v>
      </c>
      <c r="B1802" s="192"/>
      <c r="C1802" s="208"/>
      <c r="D1802" s="209"/>
      <c r="E1802" s="210"/>
      <c r="F1802" s="103"/>
      <c r="G1802" s="103"/>
      <c r="H1802" s="103"/>
      <c r="I1802" s="103"/>
      <c r="J1802" s="21"/>
      <c r="K1802" s="21"/>
      <c r="L1802" s="21"/>
      <c r="M1802" s="21"/>
      <c r="N1802" s="21"/>
      <c r="O1802" s="21"/>
      <c r="P1802" s="21"/>
      <c r="Q1802" s="21"/>
      <c r="R1802" s="21"/>
      <c r="S1802" s="21"/>
      <c r="T1802" s="21"/>
      <c r="U1802" s="132"/>
    </row>
    <row r="1803" spans="1:21">
      <c r="A1803" s="258" t="s">
        <v>44</v>
      </c>
      <c r="B1803" s="192"/>
      <c r="C1803" s="208"/>
      <c r="D1803" s="209"/>
      <c r="E1803" s="210"/>
      <c r="F1803" s="67"/>
      <c r="G1803" s="67"/>
      <c r="H1803" s="67"/>
      <c r="I1803" s="67"/>
      <c r="J1803" s="67"/>
      <c r="K1803" s="67"/>
      <c r="L1803" s="67"/>
      <c r="M1803" s="21"/>
      <c r="N1803" s="21"/>
      <c r="O1803" s="21"/>
      <c r="P1803" s="21"/>
      <c r="Q1803" s="21"/>
      <c r="R1803" s="21"/>
      <c r="S1803" s="21"/>
      <c r="T1803" s="21"/>
      <c r="U1803" s="132"/>
    </row>
    <row r="1804" spans="1:21">
      <c r="A1804" s="258" t="s">
        <v>45</v>
      </c>
      <c r="B1804" s="192"/>
      <c r="C1804" s="243"/>
      <c r="D1804" s="244"/>
      <c r="E1804" s="244"/>
      <c r="F1804" s="243"/>
      <c r="G1804" s="244"/>
      <c r="H1804" s="244"/>
      <c r="I1804" s="211"/>
      <c r="J1804" s="211"/>
      <c r="K1804" s="211"/>
      <c r="L1804" s="67"/>
      <c r="M1804" s="21"/>
      <c r="N1804" s="21"/>
      <c r="O1804" s="21"/>
      <c r="P1804" s="21"/>
      <c r="Q1804" s="21"/>
      <c r="R1804" s="21"/>
      <c r="S1804" s="21"/>
      <c r="T1804" s="21"/>
      <c r="U1804" s="132"/>
    </row>
    <row r="1805" spans="1:21">
      <c r="A1805" s="275" t="s">
        <v>46</v>
      </c>
      <c r="B1805" s="223"/>
      <c r="C1805" s="243"/>
      <c r="D1805" s="244"/>
      <c r="E1805" s="253"/>
      <c r="F1805" s="67"/>
      <c r="G1805" s="67"/>
      <c r="H1805" s="67"/>
      <c r="I1805" s="67"/>
      <c r="J1805" s="67"/>
      <c r="K1805" s="67"/>
      <c r="L1805" s="67"/>
      <c r="M1805" s="21"/>
      <c r="N1805" s="21"/>
      <c r="O1805" s="21"/>
      <c r="P1805" s="21"/>
      <c r="Q1805" s="21"/>
      <c r="R1805" s="21"/>
      <c r="S1805" s="21"/>
      <c r="T1805" s="21"/>
      <c r="U1805" s="132"/>
    </row>
    <row r="1806" spans="1:21">
      <c r="A1806" s="258" t="s">
        <v>47</v>
      </c>
      <c r="B1806" s="192"/>
      <c r="C1806" s="208"/>
      <c r="D1806" s="209"/>
      <c r="E1806" s="210"/>
      <c r="F1806" s="103"/>
      <c r="G1806" s="103"/>
      <c r="H1806" s="103"/>
      <c r="I1806" s="103"/>
      <c r="J1806" s="103"/>
      <c r="K1806" s="103"/>
      <c r="L1806" s="103"/>
      <c r="M1806" s="21"/>
      <c r="N1806" s="21"/>
      <c r="O1806" s="21"/>
      <c r="P1806" s="21"/>
      <c r="Q1806" s="21"/>
      <c r="R1806" s="21"/>
      <c r="S1806" s="21"/>
      <c r="T1806" s="21"/>
      <c r="U1806" s="132"/>
    </row>
    <row r="1807" spans="1:21" ht="12.75" customHeight="1">
      <c r="A1807" s="133"/>
      <c r="B1807" s="103"/>
      <c r="C1807" s="103"/>
      <c r="D1807" s="103"/>
      <c r="E1807" s="103"/>
      <c r="F1807" s="103"/>
      <c r="G1807" s="103"/>
      <c r="H1807" s="103"/>
      <c r="I1807" s="103"/>
      <c r="J1807" s="103"/>
      <c r="K1807" s="103"/>
      <c r="L1807" s="103"/>
      <c r="M1807" s="21"/>
      <c r="N1807" s="21"/>
      <c r="O1807" s="21"/>
      <c r="P1807" s="21"/>
      <c r="Q1807" s="21"/>
      <c r="R1807" s="21"/>
      <c r="S1807" s="21"/>
      <c r="T1807" s="21"/>
      <c r="U1807" s="132"/>
    </row>
    <row r="1808" spans="1:21" ht="23.25" customHeight="1">
      <c r="A1808" s="134" t="s">
        <v>186</v>
      </c>
      <c r="B1808" s="104"/>
      <c r="C1808" s="104"/>
      <c r="D1808" s="104"/>
      <c r="E1808" s="104"/>
      <c r="F1808" s="104"/>
      <c r="G1808" s="104"/>
      <c r="H1808" s="104"/>
      <c r="I1808" s="104"/>
      <c r="J1808" s="104"/>
      <c r="K1808" s="104"/>
      <c r="L1808" s="21"/>
      <c r="M1808" s="21"/>
      <c r="N1808" s="21"/>
      <c r="O1808" s="21"/>
      <c r="P1808" s="21"/>
      <c r="Q1808" s="21"/>
      <c r="R1808" s="21"/>
      <c r="S1808" s="21"/>
      <c r="T1808" s="21"/>
      <c r="U1808" s="132"/>
    </row>
    <row r="1809" spans="1:21">
      <c r="A1809" s="258"/>
      <c r="B1809" s="192"/>
      <c r="C1809" s="190" t="s">
        <v>63</v>
      </c>
      <c r="D1809" s="191"/>
      <c r="E1809" s="192"/>
      <c r="F1809" s="216" t="s">
        <v>138</v>
      </c>
      <c r="G1809" s="216"/>
      <c r="H1809" s="216"/>
      <c r="I1809" s="216"/>
      <c r="J1809" s="216"/>
      <c r="K1809" s="216"/>
      <c r="L1809" s="103"/>
      <c r="M1809" s="21"/>
      <c r="N1809" s="21"/>
      <c r="O1809" s="21"/>
      <c r="P1809" s="21"/>
      <c r="Q1809" s="21"/>
      <c r="R1809" s="21"/>
      <c r="S1809" s="21"/>
      <c r="T1809" s="21"/>
      <c r="U1809" s="132"/>
    </row>
    <row r="1810" spans="1:21">
      <c r="A1810" s="262" t="s">
        <v>637</v>
      </c>
      <c r="B1810" s="263"/>
      <c r="C1810" s="243"/>
      <c r="D1810" s="244"/>
      <c r="E1810" s="253"/>
      <c r="F1810" s="243"/>
      <c r="G1810" s="253"/>
      <c r="H1810" s="243"/>
      <c r="I1810" s="253"/>
      <c r="J1810" s="243"/>
      <c r="K1810" s="253"/>
      <c r="L1810" s="67"/>
      <c r="M1810" s="21"/>
      <c r="N1810" s="21"/>
      <c r="O1810" s="21"/>
      <c r="P1810" s="21"/>
      <c r="Q1810" s="21"/>
      <c r="R1810" s="21"/>
      <c r="S1810" s="21"/>
      <c r="T1810" s="21"/>
      <c r="U1810" s="132"/>
    </row>
    <row r="1811" spans="1:21">
      <c r="A1811" s="264" t="s">
        <v>638</v>
      </c>
      <c r="B1811" s="204"/>
      <c r="C1811" s="243"/>
      <c r="D1811" s="244"/>
      <c r="E1811" s="253"/>
      <c r="F1811" s="243"/>
      <c r="G1811" s="253"/>
      <c r="H1811" s="243"/>
      <c r="I1811" s="253"/>
      <c r="J1811" s="243"/>
      <c r="K1811" s="253"/>
      <c r="L1811" s="103"/>
      <c r="M1811" s="21"/>
      <c r="N1811" s="21"/>
      <c r="O1811" s="21"/>
      <c r="P1811" s="21"/>
      <c r="Q1811" s="21"/>
      <c r="R1811" s="21"/>
      <c r="S1811" s="21"/>
      <c r="T1811" s="21"/>
      <c r="U1811" s="132"/>
    </row>
    <row r="1812" spans="1:21">
      <c r="A1812" s="277" t="s">
        <v>48</v>
      </c>
      <c r="B1812" s="278"/>
      <c r="C1812" s="181"/>
      <c r="D1812" s="181"/>
      <c r="E1812" s="105" t="s">
        <v>133</v>
      </c>
      <c r="F1812" s="67"/>
      <c r="G1812" s="67"/>
      <c r="H1812" s="67"/>
      <c r="I1812" s="67"/>
      <c r="J1812" s="67"/>
      <c r="K1812" s="103"/>
      <c r="L1812" s="103"/>
      <c r="M1812" s="21"/>
      <c r="N1812" s="21"/>
      <c r="O1812" s="21"/>
      <c r="P1812" s="21"/>
      <c r="Q1812" s="21"/>
      <c r="R1812" s="21"/>
      <c r="S1812" s="21"/>
      <c r="T1812" s="21"/>
      <c r="U1812" s="132"/>
    </row>
    <row r="1813" spans="1:21">
      <c r="A1813" s="133"/>
      <c r="B1813" s="103"/>
      <c r="C1813" s="103"/>
      <c r="D1813" s="103"/>
      <c r="E1813" s="103"/>
      <c r="F1813" s="67"/>
      <c r="G1813" s="67"/>
      <c r="H1813" s="67"/>
      <c r="I1813" s="67"/>
      <c r="J1813" s="67"/>
      <c r="K1813" s="103"/>
      <c r="L1813" s="103"/>
      <c r="M1813" s="21"/>
      <c r="N1813" s="21"/>
      <c r="O1813" s="21"/>
      <c r="P1813" s="21"/>
      <c r="Q1813" s="21"/>
      <c r="R1813" s="21"/>
      <c r="S1813" s="21"/>
      <c r="T1813" s="21"/>
      <c r="U1813" s="132"/>
    </row>
    <row r="1814" spans="1:21" ht="23.25" customHeight="1">
      <c r="A1814" s="134" t="s">
        <v>187</v>
      </c>
      <c r="B1814" s="104"/>
      <c r="C1814" s="104"/>
      <c r="D1814" s="104"/>
      <c r="E1814" s="104"/>
      <c r="F1814" s="104"/>
      <c r="G1814" s="104"/>
      <c r="H1814" s="104"/>
      <c r="I1814" s="104"/>
      <c r="J1814" s="104"/>
      <c r="K1814" s="104"/>
      <c r="L1814" s="21"/>
      <c r="M1814" s="21"/>
      <c r="N1814" s="21"/>
      <c r="O1814" s="21"/>
      <c r="P1814" s="21"/>
      <c r="Q1814" s="21"/>
      <c r="R1814" s="21"/>
      <c r="S1814" s="21"/>
      <c r="T1814" s="21"/>
      <c r="U1814" s="132"/>
    </row>
    <row r="1815" spans="1:21" ht="34.5" customHeight="1">
      <c r="A1815" s="254" t="s">
        <v>743</v>
      </c>
      <c r="B1815" s="255"/>
      <c r="C1815" s="255"/>
      <c r="D1815" s="255"/>
      <c r="E1815" s="255"/>
      <c r="F1815" s="255"/>
      <c r="G1815" s="255"/>
      <c r="H1815" s="255"/>
      <c r="I1815" s="255"/>
      <c r="J1815" s="255"/>
      <c r="K1815" s="255"/>
      <c r="L1815" s="255"/>
      <c r="M1815" s="255"/>
      <c r="N1815" s="255"/>
      <c r="O1815" s="255"/>
      <c r="P1815" s="255"/>
      <c r="Q1815" s="255"/>
      <c r="R1815" s="255"/>
      <c r="S1815" s="255"/>
      <c r="T1815" s="255"/>
      <c r="U1815" s="132"/>
    </row>
    <row r="1816" spans="1:21" ht="102.45" customHeight="1">
      <c r="A1816" s="254"/>
      <c r="B1816" s="255"/>
      <c r="C1816" s="255"/>
      <c r="D1816" s="255"/>
      <c r="E1816" s="255"/>
      <c r="F1816" s="255"/>
      <c r="G1816" s="255"/>
      <c r="H1816" s="255"/>
      <c r="I1816" s="255"/>
      <c r="J1816" s="255"/>
      <c r="K1816" s="255"/>
      <c r="L1816" s="255"/>
      <c r="M1816" s="255"/>
      <c r="N1816" s="255"/>
      <c r="O1816" s="255"/>
      <c r="P1816" s="255"/>
      <c r="Q1816" s="255"/>
      <c r="R1816" s="255"/>
      <c r="S1816" s="255"/>
      <c r="T1816" s="255"/>
      <c r="U1816" s="132"/>
    </row>
    <row r="1817" spans="1:21">
      <c r="A1817" s="258" t="s">
        <v>179</v>
      </c>
      <c r="B1817" s="191"/>
      <c r="C1817" s="191"/>
      <c r="D1817" s="256"/>
      <c r="E1817" s="257"/>
      <c r="F1817" s="259" t="s">
        <v>180</v>
      </c>
      <c r="G1817" s="260"/>
      <c r="H1817" s="260"/>
      <c r="I1817" s="256"/>
      <c r="J1817" s="257"/>
      <c r="K1817" s="21"/>
      <c r="L1817" s="21"/>
      <c r="M1817" s="261" t="s">
        <v>395</v>
      </c>
      <c r="N1817" s="261"/>
      <c r="O1817" s="261"/>
      <c r="P1817" s="261"/>
      <c r="Q1817" s="261"/>
      <c r="R1817" s="261"/>
      <c r="S1817" s="261"/>
      <c r="T1817" s="261"/>
      <c r="U1817" s="132"/>
    </row>
    <row r="1818" spans="1:21" ht="18.600000000000001" thickBot="1">
      <c r="A1818" s="267" t="s">
        <v>393</v>
      </c>
      <c r="B1818" s="216"/>
      <c r="C1818" s="221" t="s">
        <v>135</v>
      </c>
      <c r="D1818" s="222"/>
      <c r="E1818" s="223"/>
      <c r="F1818" s="274" t="s">
        <v>394</v>
      </c>
      <c r="G1818" s="216"/>
      <c r="H1818" s="216"/>
      <c r="I1818" s="216"/>
      <c r="J1818" s="216"/>
      <c r="K1818" s="216"/>
      <c r="L1818" s="21"/>
      <c r="M1818" s="106" t="s">
        <v>24</v>
      </c>
      <c r="N1818" s="190" t="s">
        <v>359</v>
      </c>
      <c r="O1818" s="191"/>
      <c r="P1818" s="191"/>
      <c r="Q1818" s="106" t="s">
        <v>24</v>
      </c>
      <c r="R1818" s="190" t="s">
        <v>359</v>
      </c>
      <c r="S1818" s="191"/>
      <c r="T1818" s="192"/>
      <c r="U1818" s="132"/>
    </row>
    <row r="1819" spans="1:21" ht="18.75" customHeight="1" thickTop="1">
      <c r="A1819" s="267"/>
      <c r="B1819" s="216"/>
      <c r="C1819" s="26" t="s">
        <v>134</v>
      </c>
      <c r="D1819" s="26" t="s">
        <v>50</v>
      </c>
      <c r="E1819" s="39" t="s">
        <v>51</v>
      </c>
      <c r="F1819" s="107" t="s">
        <v>52</v>
      </c>
      <c r="G1819" s="70" t="s">
        <v>53</v>
      </c>
      <c r="H1819" s="46" t="s">
        <v>54</v>
      </c>
      <c r="I1819" s="46" t="s">
        <v>55</v>
      </c>
      <c r="J1819" s="46" t="s">
        <v>56</v>
      </c>
      <c r="K1819" s="46" t="s">
        <v>57</v>
      </c>
      <c r="L1819" s="21"/>
      <c r="M1819" s="102">
        <v>1</v>
      </c>
      <c r="N1819" s="245" t="s">
        <v>386</v>
      </c>
      <c r="O1819" s="246"/>
      <c r="P1819" s="246"/>
      <c r="Q1819" s="102">
        <v>17</v>
      </c>
      <c r="R1819" s="248" t="s">
        <v>241</v>
      </c>
      <c r="S1819" s="249"/>
      <c r="T1819" s="250"/>
      <c r="U1819" s="132"/>
    </row>
    <row r="1820" spans="1:21" ht="24.75" customHeight="1">
      <c r="A1820" s="265" t="s">
        <v>124</v>
      </c>
      <c r="B1820" s="266"/>
      <c r="C1820" s="158"/>
      <c r="D1820" s="158"/>
      <c r="E1820" s="108">
        <f t="shared" ref="E1820:E1832" si="50">D1820-C1820</f>
        <v>0</v>
      </c>
      <c r="F1820" s="160"/>
      <c r="G1820" s="161"/>
      <c r="H1820" s="159"/>
      <c r="I1820" s="159"/>
      <c r="J1820" s="159"/>
      <c r="K1820" s="159"/>
      <c r="L1820" s="21"/>
      <c r="M1820" s="102">
        <v>2</v>
      </c>
      <c r="N1820" s="245" t="s">
        <v>360</v>
      </c>
      <c r="O1820" s="246"/>
      <c r="P1820" s="246"/>
      <c r="Q1820" s="109">
        <v>18</v>
      </c>
      <c r="R1820" s="248" t="s">
        <v>385</v>
      </c>
      <c r="S1820" s="249"/>
      <c r="T1820" s="250"/>
      <c r="U1820" s="132"/>
    </row>
    <row r="1821" spans="1:21" ht="24.75" customHeight="1">
      <c r="A1821" s="265" t="s">
        <v>125</v>
      </c>
      <c r="B1821" s="266"/>
      <c r="C1821" s="158"/>
      <c r="D1821" s="158"/>
      <c r="E1821" s="108">
        <f t="shared" si="50"/>
        <v>0</v>
      </c>
      <c r="F1821" s="160"/>
      <c r="G1821" s="161"/>
      <c r="H1821" s="159"/>
      <c r="I1821" s="159"/>
      <c r="J1821" s="159"/>
      <c r="K1821" s="159"/>
      <c r="L1821" s="21"/>
      <c r="M1821" s="102">
        <v>3</v>
      </c>
      <c r="N1821" s="245" t="s">
        <v>387</v>
      </c>
      <c r="O1821" s="246"/>
      <c r="P1821" s="246"/>
      <c r="Q1821" s="102">
        <v>19</v>
      </c>
      <c r="R1821" s="248" t="s">
        <v>384</v>
      </c>
      <c r="S1821" s="249"/>
      <c r="T1821" s="250"/>
      <c r="U1821" s="132"/>
    </row>
    <row r="1822" spans="1:21" ht="27" customHeight="1">
      <c r="A1822" s="265" t="s">
        <v>126</v>
      </c>
      <c r="B1822" s="266"/>
      <c r="C1822" s="158"/>
      <c r="D1822" s="158"/>
      <c r="E1822" s="108">
        <f t="shared" si="50"/>
        <v>0</v>
      </c>
      <c r="F1822" s="160"/>
      <c r="G1822" s="161"/>
      <c r="H1822" s="159"/>
      <c r="I1822" s="159"/>
      <c r="J1822" s="159"/>
      <c r="K1822" s="159"/>
      <c r="L1822" s="21"/>
      <c r="M1822" s="102">
        <v>4</v>
      </c>
      <c r="N1822" s="245" t="s">
        <v>362</v>
      </c>
      <c r="O1822" s="246"/>
      <c r="P1822" s="246"/>
      <c r="Q1822" s="102">
        <v>20</v>
      </c>
      <c r="R1822" s="248" t="s">
        <v>383</v>
      </c>
      <c r="S1822" s="249"/>
      <c r="T1822" s="250"/>
      <c r="U1822" s="132"/>
    </row>
    <row r="1823" spans="1:21" ht="24.75" customHeight="1">
      <c r="A1823" s="265" t="s">
        <v>127</v>
      </c>
      <c r="B1823" s="266"/>
      <c r="C1823" s="158"/>
      <c r="D1823" s="158"/>
      <c r="E1823" s="108">
        <f t="shared" si="50"/>
        <v>0</v>
      </c>
      <c r="F1823" s="160"/>
      <c r="G1823" s="161"/>
      <c r="H1823" s="159"/>
      <c r="I1823" s="159"/>
      <c r="J1823" s="159"/>
      <c r="K1823" s="159"/>
      <c r="L1823" s="21"/>
      <c r="M1823" s="102">
        <v>5</v>
      </c>
      <c r="N1823" s="245" t="s">
        <v>363</v>
      </c>
      <c r="O1823" s="246"/>
      <c r="P1823" s="246"/>
      <c r="Q1823" s="109">
        <v>21</v>
      </c>
      <c r="R1823" s="248" t="s">
        <v>380</v>
      </c>
      <c r="S1823" s="249"/>
      <c r="T1823" s="250"/>
      <c r="U1823" s="132"/>
    </row>
    <row r="1824" spans="1:21" ht="24.75" customHeight="1">
      <c r="A1824" s="270" t="s">
        <v>658</v>
      </c>
      <c r="B1824" s="271"/>
      <c r="C1824" s="158"/>
      <c r="D1824" s="158"/>
      <c r="E1824" s="108">
        <f t="shared" si="50"/>
        <v>0</v>
      </c>
      <c r="F1824" s="160"/>
      <c r="G1824" s="161"/>
      <c r="H1824" s="159"/>
      <c r="I1824" s="159"/>
      <c r="J1824" s="159"/>
      <c r="K1824" s="159"/>
      <c r="L1824" s="21"/>
      <c r="M1824" s="102">
        <v>6</v>
      </c>
      <c r="N1824" s="245" t="s">
        <v>364</v>
      </c>
      <c r="O1824" s="246"/>
      <c r="P1824" s="246"/>
      <c r="Q1824" s="102">
        <v>22</v>
      </c>
      <c r="R1824" s="248" t="s">
        <v>379</v>
      </c>
      <c r="S1824" s="249"/>
      <c r="T1824" s="250"/>
      <c r="U1824" s="132"/>
    </row>
    <row r="1825" spans="1:21" ht="24.75" customHeight="1">
      <c r="A1825" s="270" t="s">
        <v>659</v>
      </c>
      <c r="B1825" s="271"/>
      <c r="C1825" s="158"/>
      <c r="D1825" s="158"/>
      <c r="E1825" s="108">
        <f t="shared" si="50"/>
        <v>0</v>
      </c>
      <c r="F1825" s="160"/>
      <c r="G1825" s="161"/>
      <c r="H1825" s="159"/>
      <c r="I1825" s="159"/>
      <c r="J1825" s="159"/>
      <c r="K1825" s="159"/>
      <c r="L1825" s="21"/>
      <c r="M1825" s="102">
        <v>7</v>
      </c>
      <c r="N1825" s="245" t="s">
        <v>365</v>
      </c>
      <c r="O1825" s="246"/>
      <c r="P1825" s="246"/>
      <c r="Q1825" s="102">
        <v>23</v>
      </c>
      <c r="R1825" s="248" t="s">
        <v>378</v>
      </c>
      <c r="S1825" s="249"/>
      <c r="T1825" s="250"/>
      <c r="U1825" s="132"/>
    </row>
    <row r="1826" spans="1:21" ht="29.4" customHeight="1">
      <c r="A1826" s="272" t="s">
        <v>128</v>
      </c>
      <c r="B1826" s="273"/>
      <c r="C1826" s="158"/>
      <c r="D1826" s="158"/>
      <c r="E1826" s="108">
        <f t="shared" si="50"/>
        <v>0</v>
      </c>
      <c r="F1826" s="160"/>
      <c r="G1826" s="161"/>
      <c r="H1826" s="159"/>
      <c r="I1826" s="159"/>
      <c r="J1826" s="159"/>
      <c r="K1826" s="159"/>
      <c r="L1826" s="21"/>
      <c r="M1826" s="102">
        <v>8</v>
      </c>
      <c r="N1826" s="245" t="s">
        <v>366</v>
      </c>
      <c r="O1826" s="246"/>
      <c r="P1826" s="246"/>
      <c r="Q1826" s="109">
        <v>24</v>
      </c>
      <c r="R1826" s="248" t="s">
        <v>377</v>
      </c>
      <c r="S1826" s="249"/>
      <c r="T1826" s="250"/>
      <c r="U1826" s="132"/>
    </row>
    <row r="1827" spans="1:21" ht="32.4" customHeight="1">
      <c r="A1827" s="268" t="s">
        <v>734</v>
      </c>
      <c r="B1827" s="269"/>
      <c r="C1827" s="158"/>
      <c r="D1827" s="158"/>
      <c r="E1827" s="108">
        <f t="shared" si="50"/>
        <v>0</v>
      </c>
      <c r="F1827" s="160"/>
      <c r="G1827" s="161"/>
      <c r="H1827" s="159"/>
      <c r="I1827" s="159"/>
      <c r="J1827" s="159"/>
      <c r="K1827" s="159"/>
      <c r="L1827" s="21"/>
      <c r="M1827" s="102">
        <v>9</v>
      </c>
      <c r="N1827" s="245" t="s">
        <v>367</v>
      </c>
      <c r="O1827" s="246"/>
      <c r="P1827" s="246"/>
      <c r="Q1827" s="102">
        <v>25</v>
      </c>
      <c r="R1827" s="248" t="s">
        <v>376</v>
      </c>
      <c r="S1827" s="249"/>
      <c r="T1827" s="250"/>
      <c r="U1827" s="132"/>
    </row>
    <row r="1828" spans="1:21" ht="24.75" customHeight="1">
      <c r="A1828" s="265" t="s">
        <v>129</v>
      </c>
      <c r="B1828" s="266"/>
      <c r="C1828" s="158"/>
      <c r="D1828" s="158"/>
      <c r="E1828" s="108">
        <f t="shared" si="50"/>
        <v>0</v>
      </c>
      <c r="F1828" s="160"/>
      <c r="G1828" s="161"/>
      <c r="H1828" s="159"/>
      <c r="I1828" s="159"/>
      <c r="J1828" s="159"/>
      <c r="K1828" s="159"/>
      <c r="L1828" s="21"/>
      <c r="M1828" s="102">
        <v>10</v>
      </c>
      <c r="N1828" s="245" t="s">
        <v>368</v>
      </c>
      <c r="O1828" s="246"/>
      <c r="P1828" s="246"/>
      <c r="Q1828" s="102">
        <v>26</v>
      </c>
      <c r="R1828" s="248" t="s">
        <v>375</v>
      </c>
      <c r="S1828" s="249"/>
      <c r="T1828" s="250"/>
      <c r="U1828" s="132"/>
    </row>
    <row r="1829" spans="1:21" ht="24.75" customHeight="1">
      <c r="A1829" s="270" t="s">
        <v>660</v>
      </c>
      <c r="B1829" s="271"/>
      <c r="C1829" s="158"/>
      <c r="D1829" s="158"/>
      <c r="E1829" s="108">
        <f t="shared" si="50"/>
        <v>0</v>
      </c>
      <c r="F1829" s="160"/>
      <c r="G1829" s="161"/>
      <c r="H1829" s="159"/>
      <c r="I1829" s="159"/>
      <c r="J1829" s="159"/>
      <c r="K1829" s="159"/>
      <c r="L1829" s="21"/>
      <c r="M1829" s="102">
        <v>11</v>
      </c>
      <c r="N1829" s="245" t="s">
        <v>245</v>
      </c>
      <c r="O1829" s="246"/>
      <c r="P1829" s="246"/>
      <c r="Q1829" s="109">
        <v>27</v>
      </c>
      <c r="R1829" s="248" t="s">
        <v>374</v>
      </c>
      <c r="S1829" s="249"/>
      <c r="T1829" s="250"/>
      <c r="U1829" s="132"/>
    </row>
    <row r="1830" spans="1:21" ht="24.75" customHeight="1">
      <c r="A1830" s="265" t="s">
        <v>130</v>
      </c>
      <c r="B1830" s="266"/>
      <c r="C1830" s="158"/>
      <c r="D1830" s="158"/>
      <c r="E1830" s="108">
        <f t="shared" si="50"/>
        <v>0</v>
      </c>
      <c r="F1830" s="160"/>
      <c r="G1830" s="161"/>
      <c r="H1830" s="159"/>
      <c r="I1830" s="159"/>
      <c r="J1830" s="159"/>
      <c r="K1830" s="159"/>
      <c r="L1830" s="21"/>
      <c r="M1830" s="102">
        <v>12</v>
      </c>
      <c r="N1830" s="245" t="s">
        <v>369</v>
      </c>
      <c r="O1830" s="246"/>
      <c r="P1830" s="246"/>
      <c r="Q1830" s="102">
        <v>28</v>
      </c>
      <c r="R1830" s="248" t="s">
        <v>373</v>
      </c>
      <c r="S1830" s="249"/>
      <c r="T1830" s="250"/>
      <c r="U1830" s="132"/>
    </row>
    <row r="1831" spans="1:21" ht="24.75" customHeight="1">
      <c r="A1831" s="265" t="s">
        <v>131</v>
      </c>
      <c r="B1831" s="266"/>
      <c r="C1831" s="158"/>
      <c r="D1831" s="158"/>
      <c r="E1831" s="108">
        <f t="shared" si="50"/>
        <v>0</v>
      </c>
      <c r="F1831" s="160"/>
      <c r="G1831" s="161"/>
      <c r="H1831" s="159"/>
      <c r="I1831" s="159"/>
      <c r="J1831" s="159"/>
      <c r="K1831" s="159"/>
      <c r="L1831" s="21"/>
      <c r="M1831" s="102">
        <v>13</v>
      </c>
      <c r="N1831" s="245" t="s">
        <v>388</v>
      </c>
      <c r="O1831" s="246"/>
      <c r="P1831" s="246"/>
      <c r="Q1831" s="102">
        <v>29</v>
      </c>
      <c r="R1831" s="248" t="s">
        <v>372</v>
      </c>
      <c r="S1831" s="249"/>
      <c r="T1831" s="250"/>
      <c r="U1831" s="132"/>
    </row>
    <row r="1832" spans="1:21" ht="24.75" customHeight="1">
      <c r="A1832" s="265" t="s">
        <v>132</v>
      </c>
      <c r="B1832" s="266"/>
      <c r="C1832" s="158"/>
      <c r="D1832" s="158"/>
      <c r="E1832" s="108">
        <f t="shared" si="50"/>
        <v>0</v>
      </c>
      <c r="F1832" s="160"/>
      <c r="G1832" s="161"/>
      <c r="H1832" s="159"/>
      <c r="I1832" s="159"/>
      <c r="J1832" s="159"/>
      <c r="K1832" s="159"/>
      <c r="L1832" s="21"/>
      <c r="M1832" s="102">
        <v>14</v>
      </c>
      <c r="N1832" s="245" t="s">
        <v>389</v>
      </c>
      <c r="O1832" s="246"/>
      <c r="P1832" s="246"/>
      <c r="Q1832" s="109">
        <v>30</v>
      </c>
      <c r="R1832" s="248" t="s">
        <v>371</v>
      </c>
      <c r="S1832" s="249"/>
      <c r="T1832" s="250"/>
      <c r="U1832" s="132"/>
    </row>
    <row r="1833" spans="1:21" ht="24.75" customHeight="1">
      <c r="A1833" s="251" t="s">
        <v>731</v>
      </c>
      <c r="B1833" s="252"/>
      <c r="C1833" s="154" t="str">
        <f>IF(COUNTBLANK(C1820:C1832),"空欄あり",COUNT(C1820:C1832)-COUNTIF(C1820:C1832,0))</f>
        <v>空欄あり</v>
      </c>
      <c r="D1833" s="154" t="str">
        <f>IF(COUNTBLANK(D1820:D1832),"空欄あり",COUNT(D1820:D1832)-COUNTIF(D1820:D1832,0))</f>
        <v>空欄あり</v>
      </c>
      <c r="E1833" s="157"/>
      <c r="F1833" s="21"/>
      <c r="G1833" s="21"/>
      <c r="H1833" s="21"/>
      <c r="I1833" s="21"/>
      <c r="J1833" s="21"/>
      <c r="K1833" s="21"/>
      <c r="L1833" s="21"/>
      <c r="M1833" s="102">
        <v>15</v>
      </c>
      <c r="N1833" s="245" t="s">
        <v>390</v>
      </c>
      <c r="O1833" s="246"/>
      <c r="P1833" s="247"/>
      <c r="Q1833" s="102">
        <v>31</v>
      </c>
      <c r="R1833" s="248" t="s">
        <v>370</v>
      </c>
      <c r="S1833" s="249"/>
      <c r="T1833" s="250"/>
      <c r="U1833" s="132"/>
    </row>
    <row r="1834" spans="1:21" ht="24.75" customHeight="1">
      <c r="A1834" s="251" t="s">
        <v>732</v>
      </c>
      <c r="B1834" s="252"/>
      <c r="C1834" s="154" t="str">
        <f>IF(C1833="空欄あり","-",IF(D1817="","-",IF(I1817="","-",IF(G1834=0,"-",IF(C1833=10,SUM(C1820:C1832)*1.3,IF(C1833=11,SUM(C1820:C1832)*1.182,IF(C1833=12,SUM(C1820:C1832)*1.084,IF(C1833=13,SUM(C1820:C1832)*1,"-"))))))))</f>
        <v>-</v>
      </c>
      <c r="D1834" s="154" t="str">
        <f>IF(D1833="空欄あり","-",IF(D1817="","-",IF(I1817="","-",IF(G1834=0,"-",IF(D1833=10,SUM(D1820:D1832)*1.3,IF(D1833=11,SUM(D1820:D1832)*1.182,IF(D1833=12,SUM(D1820:D1832)*1.084,IF(D1833=13,SUM(D1820:D1832)*1,"-"))))))))</f>
        <v>-</v>
      </c>
      <c r="E1834" s="156" t="str">
        <f>IF(C1834="-","-",IF(D1834="-","-",D1834-C1834))</f>
        <v>-</v>
      </c>
      <c r="F1834" s="21"/>
      <c r="G1834" s="155">
        <f>IF(A1827=選択肢!$A$13,1,IF(A1827=選択肢!$A$14,1,0))</f>
        <v>0</v>
      </c>
      <c r="H1834" s="21"/>
      <c r="I1834" s="21"/>
      <c r="J1834" s="21"/>
      <c r="K1834" s="21"/>
      <c r="L1834" s="21"/>
      <c r="M1834" s="102">
        <v>16</v>
      </c>
      <c r="N1834" s="245" t="s">
        <v>391</v>
      </c>
      <c r="O1834" s="246"/>
      <c r="P1834" s="247"/>
      <c r="Q1834" s="21"/>
      <c r="R1834" s="21"/>
      <c r="S1834" s="21"/>
      <c r="T1834" s="21"/>
      <c r="U1834" s="132"/>
    </row>
    <row r="1835" spans="1:21" ht="18.600000000000001" thickBot="1">
      <c r="A1835" s="143"/>
      <c r="B1835" s="142"/>
      <c r="C1835" s="142"/>
      <c r="D1835" s="142"/>
      <c r="E1835" s="142"/>
      <c r="F1835" s="135"/>
      <c r="G1835" s="135"/>
      <c r="H1835" s="135"/>
      <c r="I1835" s="135"/>
      <c r="J1835" s="135"/>
      <c r="K1835" s="135"/>
      <c r="L1835" s="135"/>
      <c r="M1835" s="135"/>
      <c r="N1835" s="135"/>
      <c r="O1835" s="135"/>
      <c r="P1835" s="135"/>
      <c r="Q1835" s="135"/>
      <c r="R1835" s="135"/>
      <c r="S1835" s="135"/>
      <c r="T1835" s="135"/>
      <c r="U1835" s="136"/>
    </row>
    <row r="1836" spans="1:21" ht="18.600000000000001" thickBot="1"/>
    <row r="1837" spans="1:21">
      <c r="A1837" s="137">
        <v>48</v>
      </c>
      <c r="B1837" s="129"/>
      <c r="C1837" s="129"/>
      <c r="D1837" s="129"/>
      <c r="E1837" s="129"/>
      <c r="F1837" s="129"/>
      <c r="G1837" s="129"/>
      <c r="H1837" s="129"/>
      <c r="I1837" s="129"/>
      <c r="J1837" s="129"/>
      <c r="K1837" s="129"/>
      <c r="L1837" s="129"/>
      <c r="M1837" s="129"/>
      <c r="N1837" s="129"/>
      <c r="O1837" s="129"/>
      <c r="P1837" s="129"/>
      <c r="Q1837" s="129"/>
      <c r="R1837" s="129"/>
      <c r="S1837" s="129"/>
      <c r="T1837" s="129"/>
      <c r="U1837" s="130"/>
    </row>
    <row r="1838" spans="1:21" ht="23.25" customHeight="1">
      <c r="A1838" s="131"/>
      <c r="B1838" s="21"/>
      <c r="C1838" s="21"/>
      <c r="D1838" s="21"/>
      <c r="E1838" s="21"/>
      <c r="F1838" s="276" t="s">
        <v>139</v>
      </c>
      <c r="G1838" s="276"/>
      <c r="H1838" s="181"/>
      <c r="I1838" s="181"/>
      <c r="J1838" s="181"/>
      <c r="K1838" s="181"/>
      <c r="L1838" s="21"/>
      <c r="M1838" s="21"/>
      <c r="N1838" s="21"/>
      <c r="O1838" s="21"/>
      <c r="P1838" s="21"/>
      <c r="Q1838" s="21"/>
      <c r="R1838" s="21"/>
      <c r="S1838" s="21"/>
      <c r="T1838" s="21"/>
      <c r="U1838" s="132"/>
    </row>
    <row r="1839" spans="1:21">
      <c r="A1839" s="131" t="s">
        <v>636</v>
      </c>
      <c r="B1839" s="21"/>
      <c r="C1839" s="21"/>
      <c r="D1839" s="21"/>
      <c r="E1839" s="21"/>
      <c r="F1839" s="21"/>
      <c r="G1839" s="21"/>
      <c r="H1839" s="21"/>
      <c r="I1839" s="21"/>
      <c r="J1839" s="21"/>
      <c r="K1839" s="21"/>
      <c r="L1839" s="21"/>
      <c r="M1839" s="21"/>
      <c r="N1839" s="21"/>
      <c r="O1839" s="21"/>
      <c r="P1839" s="21"/>
      <c r="Q1839" s="21"/>
      <c r="R1839" s="21"/>
      <c r="S1839" s="21"/>
      <c r="T1839" s="21"/>
      <c r="U1839" s="132"/>
    </row>
    <row r="1840" spans="1:21">
      <c r="A1840" s="258" t="s">
        <v>123</v>
      </c>
      <c r="B1840" s="192"/>
      <c r="C1840" s="208"/>
      <c r="D1840" s="209"/>
      <c r="E1840" s="210"/>
      <c r="F1840" s="103"/>
      <c r="G1840" s="103"/>
      <c r="H1840" s="103"/>
      <c r="I1840" s="103"/>
      <c r="J1840" s="21"/>
      <c r="K1840" s="21"/>
      <c r="L1840" s="21"/>
      <c r="M1840" s="21"/>
      <c r="N1840" s="21"/>
      <c r="O1840" s="21"/>
      <c r="P1840" s="21"/>
      <c r="Q1840" s="21"/>
      <c r="R1840" s="21"/>
      <c r="S1840" s="21"/>
      <c r="T1840" s="21"/>
      <c r="U1840" s="132"/>
    </row>
    <row r="1841" spans="1:21">
      <c r="A1841" s="258" t="s">
        <v>43</v>
      </c>
      <c r="B1841" s="192"/>
      <c r="C1841" s="208"/>
      <c r="D1841" s="209"/>
      <c r="E1841" s="210"/>
      <c r="F1841" s="103"/>
      <c r="G1841" s="103"/>
      <c r="H1841" s="103"/>
      <c r="I1841" s="103"/>
      <c r="J1841" s="21"/>
      <c r="K1841" s="21"/>
      <c r="L1841" s="21"/>
      <c r="M1841" s="21"/>
      <c r="N1841" s="21"/>
      <c r="O1841" s="21"/>
      <c r="P1841" s="21"/>
      <c r="Q1841" s="21"/>
      <c r="R1841" s="21"/>
      <c r="S1841" s="21"/>
      <c r="T1841" s="21"/>
      <c r="U1841" s="132"/>
    </row>
    <row r="1842" spans="1:21">
      <c r="A1842" s="258" t="s">
        <v>44</v>
      </c>
      <c r="B1842" s="192"/>
      <c r="C1842" s="208"/>
      <c r="D1842" s="209"/>
      <c r="E1842" s="210"/>
      <c r="F1842" s="67"/>
      <c r="G1842" s="67"/>
      <c r="H1842" s="67"/>
      <c r="I1842" s="67"/>
      <c r="J1842" s="67"/>
      <c r="K1842" s="67"/>
      <c r="L1842" s="67"/>
      <c r="M1842" s="21"/>
      <c r="N1842" s="21"/>
      <c r="O1842" s="21"/>
      <c r="P1842" s="21"/>
      <c r="Q1842" s="21"/>
      <c r="R1842" s="21"/>
      <c r="S1842" s="21"/>
      <c r="T1842" s="21"/>
      <c r="U1842" s="132"/>
    </row>
    <row r="1843" spans="1:21">
      <c r="A1843" s="258" t="s">
        <v>45</v>
      </c>
      <c r="B1843" s="192"/>
      <c r="C1843" s="243"/>
      <c r="D1843" s="244"/>
      <c r="E1843" s="244"/>
      <c r="F1843" s="243"/>
      <c r="G1843" s="244"/>
      <c r="H1843" s="244"/>
      <c r="I1843" s="211"/>
      <c r="J1843" s="211"/>
      <c r="K1843" s="211"/>
      <c r="L1843" s="67"/>
      <c r="M1843" s="21"/>
      <c r="N1843" s="21"/>
      <c r="O1843" s="21"/>
      <c r="P1843" s="21"/>
      <c r="Q1843" s="21"/>
      <c r="R1843" s="21"/>
      <c r="S1843" s="21"/>
      <c r="T1843" s="21"/>
      <c r="U1843" s="132"/>
    </row>
    <row r="1844" spans="1:21">
      <c r="A1844" s="275" t="s">
        <v>46</v>
      </c>
      <c r="B1844" s="223"/>
      <c r="C1844" s="243"/>
      <c r="D1844" s="244"/>
      <c r="E1844" s="253"/>
      <c r="F1844" s="67"/>
      <c r="G1844" s="67"/>
      <c r="H1844" s="67"/>
      <c r="I1844" s="67"/>
      <c r="J1844" s="67"/>
      <c r="K1844" s="67"/>
      <c r="L1844" s="67"/>
      <c r="M1844" s="21"/>
      <c r="N1844" s="21"/>
      <c r="O1844" s="21"/>
      <c r="P1844" s="21"/>
      <c r="Q1844" s="21"/>
      <c r="R1844" s="21"/>
      <c r="S1844" s="21"/>
      <c r="T1844" s="21"/>
      <c r="U1844" s="132"/>
    </row>
    <row r="1845" spans="1:21">
      <c r="A1845" s="258" t="s">
        <v>47</v>
      </c>
      <c r="B1845" s="192"/>
      <c r="C1845" s="208"/>
      <c r="D1845" s="209"/>
      <c r="E1845" s="210"/>
      <c r="F1845" s="103"/>
      <c r="G1845" s="103"/>
      <c r="H1845" s="103"/>
      <c r="I1845" s="103"/>
      <c r="J1845" s="103"/>
      <c r="K1845" s="103"/>
      <c r="L1845" s="103"/>
      <c r="M1845" s="21"/>
      <c r="N1845" s="21"/>
      <c r="O1845" s="21"/>
      <c r="P1845" s="21"/>
      <c r="Q1845" s="21"/>
      <c r="R1845" s="21"/>
      <c r="S1845" s="21"/>
      <c r="T1845" s="21"/>
      <c r="U1845" s="132"/>
    </row>
    <row r="1846" spans="1:21" ht="12.75" customHeight="1">
      <c r="A1846" s="133"/>
      <c r="B1846" s="103"/>
      <c r="C1846" s="103"/>
      <c r="D1846" s="103"/>
      <c r="E1846" s="103"/>
      <c r="F1846" s="103"/>
      <c r="G1846" s="103"/>
      <c r="H1846" s="103"/>
      <c r="I1846" s="103"/>
      <c r="J1846" s="103"/>
      <c r="K1846" s="103"/>
      <c r="L1846" s="103"/>
      <c r="M1846" s="21"/>
      <c r="N1846" s="21"/>
      <c r="O1846" s="21"/>
      <c r="P1846" s="21"/>
      <c r="Q1846" s="21"/>
      <c r="R1846" s="21"/>
      <c r="S1846" s="21"/>
      <c r="T1846" s="21"/>
      <c r="U1846" s="132"/>
    </row>
    <row r="1847" spans="1:21" ht="23.25" customHeight="1">
      <c r="A1847" s="134" t="s">
        <v>186</v>
      </c>
      <c r="B1847" s="104"/>
      <c r="C1847" s="104"/>
      <c r="D1847" s="104"/>
      <c r="E1847" s="104"/>
      <c r="F1847" s="104"/>
      <c r="G1847" s="104"/>
      <c r="H1847" s="104"/>
      <c r="I1847" s="104"/>
      <c r="J1847" s="104"/>
      <c r="K1847" s="104"/>
      <c r="L1847" s="21"/>
      <c r="M1847" s="21"/>
      <c r="N1847" s="21"/>
      <c r="O1847" s="21"/>
      <c r="P1847" s="21"/>
      <c r="Q1847" s="21"/>
      <c r="R1847" s="21"/>
      <c r="S1847" s="21"/>
      <c r="T1847" s="21"/>
      <c r="U1847" s="132"/>
    </row>
    <row r="1848" spans="1:21">
      <c r="A1848" s="258"/>
      <c r="B1848" s="192"/>
      <c r="C1848" s="190" t="s">
        <v>63</v>
      </c>
      <c r="D1848" s="191"/>
      <c r="E1848" s="192"/>
      <c r="F1848" s="216" t="s">
        <v>138</v>
      </c>
      <c r="G1848" s="216"/>
      <c r="H1848" s="216"/>
      <c r="I1848" s="216"/>
      <c r="J1848" s="216"/>
      <c r="K1848" s="216"/>
      <c r="L1848" s="103"/>
      <c r="M1848" s="21"/>
      <c r="N1848" s="21"/>
      <c r="O1848" s="21"/>
      <c r="P1848" s="21"/>
      <c r="Q1848" s="21"/>
      <c r="R1848" s="21"/>
      <c r="S1848" s="21"/>
      <c r="T1848" s="21"/>
      <c r="U1848" s="132"/>
    </row>
    <row r="1849" spans="1:21">
      <c r="A1849" s="262" t="s">
        <v>637</v>
      </c>
      <c r="B1849" s="263"/>
      <c r="C1849" s="243"/>
      <c r="D1849" s="244"/>
      <c r="E1849" s="253"/>
      <c r="F1849" s="243"/>
      <c r="G1849" s="253"/>
      <c r="H1849" s="243"/>
      <c r="I1849" s="253"/>
      <c r="J1849" s="243"/>
      <c r="K1849" s="253"/>
      <c r="L1849" s="67"/>
      <c r="M1849" s="21"/>
      <c r="N1849" s="21"/>
      <c r="O1849" s="21"/>
      <c r="P1849" s="21"/>
      <c r="Q1849" s="21"/>
      <c r="R1849" s="21"/>
      <c r="S1849" s="21"/>
      <c r="T1849" s="21"/>
      <c r="U1849" s="132"/>
    </row>
    <row r="1850" spans="1:21">
      <c r="A1850" s="264" t="s">
        <v>638</v>
      </c>
      <c r="B1850" s="204"/>
      <c r="C1850" s="243"/>
      <c r="D1850" s="244"/>
      <c r="E1850" s="253"/>
      <c r="F1850" s="243"/>
      <c r="G1850" s="253"/>
      <c r="H1850" s="243"/>
      <c r="I1850" s="253"/>
      <c r="J1850" s="243"/>
      <c r="K1850" s="253"/>
      <c r="L1850" s="103"/>
      <c r="M1850" s="21"/>
      <c r="N1850" s="21"/>
      <c r="O1850" s="21"/>
      <c r="P1850" s="21"/>
      <c r="Q1850" s="21"/>
      <c r="R1850" s="21"/>
      <c r="S1850" s="21"/>
      <c r="T1850" s="21"/>
      <c r="U1850" s="132"/>
    </row>
    <row r="1851" spans="1:21">
      <c r="A1851" s="277" t="s">
        <v>48</v>
      </c>
      <c r="B1851" s="278"/>
      <c r="C1851" s="181"/>
      <c r="D1851" s="181"/>
      <c r="E1851" s="105" t="s">
        <v>133</v>
      </c>
      <c r="F1851" s="67"/>
      <c r="G1851" s="67"/>
      <c r="H1851" s="67"/>
      <c r="I1851" s="67"/>
      <c r="J1851" s="67"/>
      <c r="K1851" s="103"/>
      <c r="L1851" s="103"/>
      <c r="M1851" s="21"/>
      <c r="N1851" s="21"/>
      <c r="O1851" s="21"/>
      <c r="P1851" s="21"/>
      <c r="Q1851" s="21"/>
      <c r="R1851" s="21"/>
      <c r="S1851" s="21"/>
      <c r="T1851" s="21"/>
      <c r="U1851" s="132"/>
    </row>
    <row r="1852" spans="1:21">
      <c r="A1852" s="133"/>
      <c r="B1852" s="103"/>
      <c r="C1852" s="103"/>
      <c r="D1852" s="103"/>
      <c r="E1852" s="103"/>
      <c r="F1852" s="67"/>
      <c r="G1852" s="67"/>
      <c r="H1852" s="67"/>
      <c r="I1852" s="67"/>
      <c r="J1852" s="67"/>
      <c r="K1852" s="103"/>
      <c r="L1852" s="103"/>
      <c r="M1852" s="21"/>
      <c r="N1852" s="21"/>
      <c r="O1852" s="21"/>
      <c r="P1852" s="21"/>
      <c r="Q1852" s="21"/>
      <c r="R1852" s="21"/>
      <c r="S1852" s="21"/>
      <c r="T1852" s="21"/>
      <c r="U1852" s="132"/>
    </row>
    <row r="1853" spans="1:21" ht="23.25" customHeight="1">
      <c r="A1853" s="134" t="s">
        <v>187</v>
      </c>
      <c r="B1853" s="104"/>
      <c r="C1853" s="104"/>
      <c r="D1853" s="104"/>
      <c r="E1853" s="104"/>
      <c r="F1853" s="104"/>
      <c r="G1853" s="104"/>
      <c r="H1853" s="104"/>
      <c r="I1853" s="104"/>
      <c r="J1853" s="104"/>
      <c r="K1853" s="104"/>
      <c r="L1853" s="21"/>
      <c r="M1853" s="21"/>
      <c r="N1853" s="21"/>
      <c r="O1853" s="21"/>
      <c r="P1853" s="21"/>
      <c r="Q1853" s="21"/>
      <c r="R1853" s="21"/>
      <c r="S1853" s="21"/>
      <c r="T1853" s="21"/>
      <c r="U1853" s="132"/>
    </row>
    <row r="1854" spans="1:21" ht="34.5" customHeight="1">
      <c r="A1854" s="254" t="s">
        <v>743</v>
      </c>
      <c r="B1854" s="255"/>
      <c r="C1854" s="255"/>
      <c r="D1854" s="255"/>
      <c r="E1854" s="255"/>
      <c r="F1854" s="255"/>
      <c r="G1854" s="255"/>
      <c r="H1854" s="255"/>
      <c r="I1854" s="255"/>
      <c r="J1854" s="255"/>
      <c r="K1854" s="255"/>
      <c r="L1854" s="255"/>
      <c r="M1854" s="255"/>
      <c r="N1854" s="255"/>
      <c r="O1854" s="255"/>
      <c r="P1854" s="255"/>
      <c r="Q1854" s="255"/>
      <c r="R1854" s="255"/>
      <c r="S1854" s="255"/>
      <c r="T1854" s="255"/>
      <c r="U1854" s="132"/>
    </row>
    <row r="1855" spans="1:21" ht="102.45" customHeight="1">
      <c r="A1855" s="254"/>
      <c r="B1855" s="255"/>
      <c r="C1855" s="255"/>
      <c r="D1855" s="255"/>
      <c r="E1855" s="255"/>
      <c r="F1855" s="255"/>
      <c r="G1855" s="255"/>
      <c r="H1855" s="255"/>
      <c r="I1855" s="255"/>
      <c r="J1855" s="255"/>
      <c r="K1855" s="255"/>
      <c r="L1855" s="255"/>
      <c r="M1855" s="255"/>
      <c r="N1855" s="255"/>
      <c r="O1855" s="255"/>
      <c r="P1855" s="255"/>
      <c r="Q1855" s="255"/>
      <c r="R1855" s="255"/>
      <c r="S1855" s="255"/>
      <c r="T1855" s="255"/>
      <c r="U1855" s="132"/>
    </row>
    <row r="1856" spans="1:21">
      <c r="A1856" s="258" t="s">
        <v>179</v>
      </c>
      <c r="B1856" s="191"/>
      <c r="C1856" s="191"/>
      <c r="D1856" s="256"/>
      <c r="E1856" s="257"/>
      <c r="F1856" s="259" t="s">
        <v>180</v>
      </c>
      <c r="G1856" s="260"/>
      <c r="H1856" s="260"/>
      <c r="I1856" s="256"/>
      <c r="J1856" s="257"/>
      <c r="K1856" s="21"/>
      <c r="L1856" s="21"/>
      <c r="M1856" s="261" t="s">
        <v>395</v>
      </c>
      <c r="N1856" s="261"/>
      <c r="O1856" s="261"/>
      <c r="P1856" s="261"/>
      <c r="Q1856" s="261"/>
      <c r="R1856" s="261"/>
      <c r="S1856" s="261"/>
      <c r="T1856" s="261"/>
      <c r="U1856" s="132"/>
    </row>
    <row r="1857" spans="1:21" ht="18.600000000000001" thickBot="1">
      <c r="A1857" s="267" t="s">
        <v>393</v>
      </c>
      <c r="B1857" s="216"/>
      <c r="C1857" s="221" t="s">
        <v>135</v>
      </c>
      <c r="D1857" s="222"/>
      <c r="E1857" s="223"/>
      <c r="F1857" s="274" t="s">
        <v>394</v>
      </c>
      <c r="G1857" s="216"/>
      <c r="H1857" s="216"/>
      <c r="I1857" s="216"/>
      <c r="J1857" s="216"/>
      <c r="K1857" s="216"/>
      <c r="L1857" s="21"/>
      <c r="M1857" s="106" t="s">
        <v>24</v>
      </c>
      <c r="N1857" s="190" t="s">
        <v>359</v>
      </c>
      <c r="O1857" s="191"/>
      <c r="P1857" s="191"/>
      <c r="Q1857" s="106" t="s">
        <v>24</v>
      </c>
      <c r="R1857" s="190" t="s">
        <v>359</v>
      </c>
      <c r="S1857" s="191"/>
      <c r="T1857" s="192"/>
      <c r="U1857" s="132"/>
    </row>
    <row r="1858" spans="1:21" ht="18.75" customHeight="1" thickTop="1">
      <c r="A1858" s="267"/>
      <c r="B1858" s="216"/>
      <c r="C1858" s="26" t="s">
        <v>134</v>
      </c>
      <c r="D1858" s="26" t="s">
        <v>50</v>
      </c>
      <c r="E1858" s="39" t="s">
        <v>51</v>
      </c>
      <c r="F1858" s="107" t="s">
        <v>52</v>
      </c>
      <c r="G1858" s="70" t="s">
        <v>53</v>
      </c>
      <c r="H1858" s="46" t="s">
        <v>54</v>
      </c>
      <c r="I1858" s="46" t="s">
        <v>55</v>
      </c>
      <c r="J1858" s="46" t="s">
        <v>56</v>
      </c>
      <c r="K1858" s="46" t="s">
        <v>57</v>
      </c>
      <c r="L1858" s="21"/>
      <c r="M1858" s="102">
        <v>1</v>
      </c>
      <c r="N1858" s="245" t="s">
        <v>386</v>
      </c>
      <c r="O1858" s="246"/>
      <c r="P1858" s="246"/>
      <c r="Q1858" s="102">
        <v>17</v>
      </c>
      <c r="R1858" s="248" t="s">
        <v>241</v>
      </c>
      <c r="S1858" s="249"/>
      <c r="T1858" s="250"/>
      <c r="U1858" s="132"/>
    </row>
    <row r="1859" spans="1:21" ht="24.75" customHeight="1">
      <c r="A1859" s="265" t="s">
        <v>124</v>
      </c>
      <c r="B1859" s="266"/>
      <c r="C1859" s="158"/>
      <c r="D1859" s="158"/>
      <c r="E1859" s="108">
        <f t="shared" ref="E1859:E1871" si="51">D1859-C1859</f>
        <v>0</v>
      </c>
      <c r="F1859" s="160"/>
      <c r="G1859" s="161"/>
      <c r="H1859" s="159"/>
      <c r="I1859" s="159"/>
      <c r="J1859" s="159"/>
      <c r="K1859" s="159"/>
      <c r="L1859" s="21"/>
      <c r="M1859" s="102">
        <v>2</v>
      </c>
      <c r="N1859" s="245" t="s">
        <v>360</v>
      </c>
      <c r="O1859" s="246"/>
      <c r="P1859" s="246"/>
      <c r="Q1859" s="109">
        <v>18</v>
      </c>
      <c r="R1859" s="248" t="s">
        <v>385</v>
      </c>
      <c r="S1859" s="249"/>
      <c r="T1859" s="250"/>
      <c r="U1859" s="132"/>
    </row>
    <row r="1860" spans="1:21" ht="24.75" customHeight="1">
      <c r="A1860" s="265" t="s">
        <v>125</v>
      </c>
      <c r="B1860" s="266"/>
      <c r="C1860" s="158"/>
      <c r="D1860" s="158"/>
      <c r="E1860" s="108">
        <f t="shared" si="51"/>
        <v>0</v>
      </c>
      <c r="F1860" s="160"/>
      <c r="G1860" s="161"/>
      <c r="H1860" s="159"/>
      <c r="I1860" s="159"/>
      <c r="J1860" s="159"/>
      <c r="K1860" s="159"/>
      <c r="L1860" s="21"/>
      <c r="M1860" s="102">
        <v>3</v>
      </c>
      <c r="N1860" s="245" t="s">
        <v>387</v>
      </c>
      <c r="O1860" s="246"/>
      <c r="P1860" s="246"/>
      <c r="Q1860" s="102">
        <v>19</v>
      </c>
      <c r="R1860" s="248" t="s">
        <v>384</v>
      </c>
      <c r="S1860" s="249"/>
      <c r="T1860" s="250"/>
      <c r="U1860" s="132"/>
    </row>
    <row r="1861" spans="1:21" ht="27" customHeight="1">
      <c r="A1861" s="265" t="s">
        <v>126</v>
      </c>
      <c r="B1861" s="266"/>
      <c r="C1861" s="158"/>
      <c r="D1861" s="158"/>
      <c r="E1861" s="108">
        <f t="shared" si="51"/>
        <v>0</v>
      </c>
      <c r="F1861" s="160"/>
      <c r="G1861" s="161"/>
      <c r="H1861" s="159"/>
      <c r="I1861" s="159"/>
      <c r="J1861" s="159"/>
      <c r="K1861" s="159"/>
      <c r="L1861" s="21"/>
      <c r="M1861" s="102">
        <v>4</v>
      </c>
      <c r="N1861" s="245" t="s">
        <v>362</v>
      </c>
      <c r="O1861" s="246"/>
      <c r="P1861" s="246"/>
      <c r="Q1861" s="102">
        <v>20</v>
      </c>
      <c r="R1861" s="248" t="s">
        <v>383</v>
      </c>
      <c r="S1861" s="249"/>
      <c r="T1861" s="250"/>
      <c r="U1861" s="132"/>
    </row>
    <row r="1862" spans="1:21" ht="24.75" customHeight="1">
      <c r="A1862" s="265" t="s">
        <v>127</v>
      </c>
      <c r="B1862" s="266"/>
      <c r="C1862" s="158"/>
      <c r="D1862" s="158"/>
      <c r="E1862" s="108">
        <f t="shared" si="51"/>
        <v>0</v>
      </c>
      <c r="F1862" s="160"/>
      <c r="G1862" s="161"/>
      <c r="H1862" s="159"/>
      <c r="I1862" s="159"/>
      <c r="J1862" s="159"/>
      <c r="K1862" s="159"/>
      <c r="L1862" s="21"/>
      <c r="M1862" s="102">
        <v>5</v>
      </c>
      <c r="N1862" s="245" t="s">
        <v>363</v>
      </c>
      <c r="O1862" s="246"/>
      <c r="P1862" s="246"/>
      <c r="Q1862" s="109">
        <v>21</v>
      </c>
      <c r="R1862" s="248" t="s">
        <v>380</v>
      </c>
      <c r="S1862" s="249"/>
      <c r="T1862" s="250"/>
      <c r="U1862" s="132"/>
    </row>
    <row r="1863" spans="1:21" ht="24.75" customHeight="1">
      <c r="A1863" s="270" t="s">
        <v>658</v>
      </c>
      <c r="B1863" s="271"/>
      <c r="C1863" s="158"/>
      <c r="D1863" s="158"/>
      <c r="E1863" s="108">
        <f t="shared" si="51"/>
        <v>0</v>
      </c>
      <c r="F1863" s="160"/>
      <c r="G1863" s="161"/>
      <c r="H1863" s="159"/>
      <c r="I1863" s="159"/>
      <c r="J1863" s="159"/>
      <c r="K1863" s="159"/>
      <c r="L1863" s="21"/>
      <c r="M1863" s="102">
        <v>6</v>
      </c>
      <c r="N1863" s="245" t="s">
        <v>364</v>
      </c>
      <c r="O1863" s="246"/>
      <c r="P1863" s="246"/>
      <c r="Q1863" s="102">
        <v>22</v>
      </c>
      <c r="R1863" s="248" t="s">
        <v>379</v>
      </c>
      <c r="S1863" s="249"/>
      <c r="T1863" s="250"/>
      <c r="U1863" s="132"/>
    </row>
    <row r="1864" spans="1:21" ht="24.75" customHeight="1">
      <c r="A1864" s="270" t="s">
        <v>659</v>
      </c>
      <c r="B1864" s="271"/>
      <c r="C1864" s="158"/>
      <c r="D1864" s="158"/>
      <c r="E1864" s="108">
        <f t="shared" si="51"/>
        <v>0</v>
      </c>
      <c r="F1864" s="160"/>
      <c r="G1864" s="161"/>
      <c r="H1864" s="159"/>
      <c r="I1864" s="159"/>
      <c r="J1864" s="159"/>
      <c r="K1864" s="159"/>
      <c r="L1864" s="21"/>
      <c r="M1864" s="102">
        <v>7</v>
      </c>
      <c r="N1864" s="245" t="s">
        <v>365</v>
      </c>
      <c r="O1864" s="246"/>
      <c r="P1864" s="246"/>
      <c r="Q1864" s="102">
        <v>23</v>
      </c>
      <c r="R1864" s="248" t="s">
        <v>378</v>
      </c>
      <c r="S1864" s="249"/>
      <c r="T1864" s="250"/>
      <c r="U1864" s="132"/>
    </row>
    <row r="1865" spans="1:21" ht="29.4" customHeight="1">
      <c r="A1865" s="272" t="s">
        <v>128</v>
      </c>
      <c r="B1865" s="273"/>
      <c r="C1865" s="158"/>
      <c r="D1865" s="158"/>
      <c r="E1865" s="108">
        <f t="shared" si="51"/>
        <v>0</v>
      </c>
      <c r="F1865" s="160"/>
      <c r="G1865" s="161"/>
      <c r="H1865" s="159"/>
      <c r="I1865" s="159"/>
      <c r="J1865" s="159"/>
      <c r="K1865" s="159"/>
      <c r="L1865" s="21"/>
      <c r="M1865" s="102">
        <v>8</v>
      </c>
      <c r="N1865" s="245" t="s">
        <v>366</v>
      </c>
      <c r="O1865" s="246"/>
      <c r="P1865" s="246"/>
      <c r="Q1865" s="109">
        <v>24</v>
      </c>
      <c r="R1865" s="248" t="s">
        <v>377</v>
      </c>
      <c r="S1865" s="249"/>
      <c r="T1865" s="250"/>
      <c r="U1865" s="132"/>
    </row>
    <row r="1866" spans="1:21" ht="32.4" customHeight="1">
      <c r="A1866" s="268" t="s">
        <v>734</v>
      </c>
      <c r="B1866" s="269"/>
      <c r="C1866" s="158"/>
      <c r="D1866" s="158"/>
      <c r="E1866" s="108">
        <f t="shared" si="51"/>
        <v>0</v>
      </c>
      <c r="F1866" s="160"/>
      <c r="G1866" s="161"/>
      <c r="H1866" s="159"/>
      <c r="I1866" s="159"/>
      <c r="J1866" s="159"/>
      <c r="K1866" s="159"/>
      <c r="L1866" s="21"/>
      <c r="M1866" s="102">
        <v>9</v>
      </c>
      <c r="N1866" s="245" t="s">
        <v>367</v>
      </c>
      <c r="O1866" s="246"/>
      <c r="P1866" s="246"/>
      <c r="Q1866" s="102">
        <v>25</v>
      </c>
      <c r="R1866" s="248" t="s">
        <v>376</v>
      </c>
      <c r="S1866" s="249"/>
      <c r="T1866" s="250"/>
      <c r="U1866" s="132"/>
    </row>
    <row r="1867" spans="1:21" ht="24.75" customHeight="1">
      <c r="A1867" s="265" t="s">
        <v>129</v>
      </c>
      <c r="B1867" s="266"/>
      <c r="C1867" s="158"/>
      <c r="D1867" s="158"/>
      <c r="E1867" s="108">
        <f t="shared" si="51"/>
        <v>0</v>
      </c>
      <c r="F1867" s="160"/>
      <c r="G1867" s="161"/>
      <c r="H1867" s="159"/>
      <c r="I1867" s="159"/>
      <c r="J1867" s="159"/>
      <c r="K1867" s="159"/>
      <c r="L1867" s="21"/>
      <c r="M1867" s="102">
        <v>10</v>
      </c>
      <c r="N1867" s="245" t="s">
        <v>368</v>
      </c>
      <c r="O1867" s="246"/>
      <c r="P1867" s="246"/>
      <c r="Q1867" s="102">
        <v>26</v>
      </c>
      <c r="R1867" s="248" t="s">
        <v>375</v>
      </c>
      <c r="S1867" s="249"/>
      <c r="T1867" s="250"/>
      <c r="U1867" s="132"/>
    </row>
    <row r="1868" spans="1:21" ht="24.75" customHeight="1">
      <c r="A1868" s="270" t="s">
        <v>660</v>
      </c>
      <c r="B1868" s="271"/>
      <c r="C1868" s="158"/>
      <c r="D1868" s="158"/>
      <c r="E1868" s="108">
        <f t="shared" si="51"/>
        <v>0</v>
      </c>
      <c r="F1868" s="160"/>
      <c r="G1868" s="161"/>
      <c r="H1868" s="159"/>
      <c r="I1868" s="159"/>
      <c r="J1868" s="159"/>
      <c r="K1868" s="159"/>
      <c r="L1868" s="21"/>
      <c r="M1868" s="102">
        <v>11</v>
      </c>
      <c r="N1868" s="245" t="s">
        <v>245</v>
      </c>
      <c r="O1868" s="246"/>
      <c r="P1868" s="246"/>
      <c r="Q1868" s="109">
        <v>27</v>
      </c>
      <c r="R1868" s="248" t="s">
        <v>374</v>
      </c>
      <c r="S1868" s="249"/>
      <c r="T1868" s="250"/>
      <c r="U1868" s="132"/>
    </row>
    <row r="1869" spans="1:21" ht="24.75" customHeight="1">
      <c r="A1869" s="265" t="s">
        <v>130</v>
      </c>
      <c r="B1869" s="266"/>
      <c r="C1869" s="158"/>
      <c r="D1869" s="158"/>
      <c r="E1869" s="108">
        <f t="shared" si="51"/>
        <v>0</v>
      </c>
      <c r="F1869" s="160"/>
      <c r="G1869" s="161"/>
      <c r="H1869" s="159"/>
      <c r="I1869" s="159"/>
      <c r="J1869" s="159"/>
      <c r="K1869" s="159"/>
      <c r="L1869" s="21"/>
      <c r="M1869" s="102">
        <v>12</v>
      </c>
      <c r="N1869" s="245" t="s">
        <v>369</v>
      </c>
      <c r="O1869" s="246"/>
      <c r="P1869" s="246"/>
      <c r="Q1869" s="102">
        <v>28</v>
      </c>
      <c r="R1869" s="248" t="s">
        <v>373</v>
      </c>
      <c r="S1869" s="249"/>
      <c r="T1869" s="250"/>
      <c r="U1869" s="132"/>
    </row>
    <row r="1870" spans="1:21" ht="24.75" customHeight="1">
      <c r="A1870" s="265" t="s">
        <v>131</v>
      </c>
      <c r="B1870" s="266"/>
      <c r="C1870" s="158"/>
      <c r="D1870" s="158"/>
      <c r="E1870" s="108">
        <f t="shared" si="51"/>
        <v>0</v>
      </c>
      <c r="F1870" s="160"/>
      <c r="G1870" s="161"/>
      <c r="H1870" s="159"/>
      <c r="I1870" s="159"/>
      <c r="J1870" s="159"/>
      <c r="K1870" s="159"/>
      <c r="L1870" s="21"/>
      <c r="M1870" s="102">
        <v>13</v>
      </c>
      <c r="N1870" s="245" t="s">
        <v>388</v>
      </c>
      <c r="O1870" s="246"/>
      <c r="P1870" s="246"/>
      <c r="Q1870" s="102">
        <v>29</v>
      </c>
      <c r="R1870" s="248" t="s">
        <v>372</v>
      </c>
      <c r="S1870" s="249"/>
      <c r="T1870" s="250"/>
      <c r="U1870" s="132"/>
    </row>
    <row r="1871" spans="1:21" ht="24.75" customHeight="1">
      <c r="A1871" s="265" t="s">
        <v>132</v>
      </c>
      <c r="B1871" s="266"/>
      <c r="C1871" s="158"/>
      <c r="D1871" s="158"/>
      <c r="E1871" s="108">
        <f t="shared" si="51"/>
        <v>0</v>
      </c>
      <c r="F1871" s="160"/>
      <c r="G1871" s="161"/>
      <c r="H1871" s="159"/>
      <c r="I1871" s="159"/>
      <c r="J1871" s="159"/>
      <c r="K1871" s="159"/>
      <c r="L1871" s="21"/>
      <c r="M1871" s="102">
        <v>14</v>
      </c>
      <c r="N1871" s="245" t="s">
        <v>389</v>
      </c>
      <c r="O1871" s="246"/>
      <c r="P1871" s="246"/>
      <c r="Q1871" s="109">
        <v>30</v>
      </c>
      <c r="R1871" s="248" t="s">
        <v>371</v>
      </c>
      <c r="S1871" s="249"/>
      <c r="T1871" s="250"/>
      <c r="U1871" s="132"/>
    </row>
    <row r="1872" spans="1:21" ht="24.75" customHeight="1">
      <c r="A1872" s="251" t="s">
        <v>731</v>
      </c>
      <c r="B1872" s="252"/>
      <c r="C1872" s="154" t="str">
        <f>IF(COUNTBLANK(C1859:C1871),"空欄あり",COUNT(C1859:C1871)-COUNTIF(C1859:C1871,0))</f>
        <v>空欄あり</v>
      </c>
      <c r="D1872" s="154" t="str">
        <f>IF(COUNTBLANK(D1859:D1871),"空欄あり",COUNT(D1859:D1871)-COUNTIF(D1859:D1871,0))</f>
        <v>空欄あり</v>
      </c>
      <c r="E1872" s="157"/>
      <c r="F1872" s="21"/>
      <c r="G1872" s="21"/>
      <c r="H1872" s="21"/>
      <c r="I1872" s="21"/>
      <c r="J1872" s="21"/>
      <c r="K1872" s="21"/>
      <c r="L1872" s="21"/>
      <c r="M1872" s="102">
        <v>15</v>
      </c>
      <c r="N1872" s="245" t="s">
        <v>390</v>
      </c>
      <c r="O1872" s="246"/>
      <c r="P1872" s="247"/>
      <c r="Q1872" s="102">
        <v>31</v>
      </c>
      <c r="R1872" s="248" t="s">
        <v>370</v>
      </c>
      <c r="S1872" s="249"/>
      <c r="T1872" s="250"/>
      <c r="U1872" s="132"/>
    </row>
    <row r="1873" spans="1:21" ht="24.75" customHeight="1">
      <c r="A1873" s="251" t="s">
        <v>732</v>
      </c>
      <c r="B1873" s="252"/>
      <c r="C1873" s="154" t="str">
        <f>IF(C1872="空欄あり","-",IF(D1856="","-",IF(I1856="","-",IF(G1873=0,"-",IF(C1872=10,SUM(C1859:C1871)*1.3,IF(C1872=11,SUM(C1859:C1871)*1.182,IF(C1872=12,SUM(C1859:C1871)*1.084,IF(C1872=13,SUM(C1859:C1871)*1,"-"))))))))</f>
        <v>-</v>
      </c>
      <c r="D1873" s="154" t="str">
        <f>IF(D1872="空欄あり","-",IF(D1856="","-",IF(I1856="","-",IF(G1873=0,"-",IF(D1872=10,SUM(D1859:D1871)*1.3,IF(D1872=11,SUM(D1859:D1871)*1.182,IF(D1872=12,SUM(D1859:D1871)*1.084,IF(D1872=13,SUM(D1859:D1871)*1,"-"))))))))</f>
        <v>-</v>
      </c>
      <c r="E1873" s="156" t="str">
        <f>IF(C1873="-","-",IF(D1873="-","-",D1873-C1873))</f>
        <v>-</v>
      </c>
      <c r="F1873" s="21"/>
      <c r="G1873" s="155">
        <f>IF(A1866=選択肢!$A$13,1,IF(A1866=選択肢!$A$14,1,0))</f>
        <v>0</v>
      </c>
      <c r="H1873" s="21"/>
      <c r="I1873" s="21"/>
      <c r="J1873" s="21"/>
      <c r="K1873" s="21"/>
      <c r="L1873" s="21"/>
      <c r="M1873" s="102">
        <v>16</v>
      </c>
      <c r="N1873" s="245" t="s">
        <v>391</v>
      </c>
      <c r="O1873" s="246"/>
      <c r="P1873" s="247"/>
      <c r="Q1873" s="21"/>
      <c r="R1873" s="21"/>
      <c r="S1873" s="21"/>
      <c r="T1873" s="21"/>
      <c r="U1873" s="132"/>
    </row>
    <row r="1874" spans="1:21" ht="18.600000000000001" thickBot="1">
      <c r="A1874" s="143"/>
      <c r="B1874" s="142"/>
      <c r="C1874" s="142"/>
      <c r="D1874" s="142"/>
      <c r="E1874" s="142"/>
      <c r="F1874" s="135"/>
      <c r="G1874" s="135"/>
      <c r="H1874" s="135"/>
      <c r="I1874" s="135"/>
      <c r="J1874" s="135"/>
      <c r="K1874" s="135"/>
      <c r="L1874" s="135"/>
      <c r="M1874" s="135"/>
      <c r="N1874" s="135"/>
      <c r="O1874" s="135"/>
      <c r="P1874" s="135"/>
      <c r="Q1874" s="135"/>
      <c r="R1874" s="135"/>
      <c r="S1874" s="135"/>
      <c r="T1874" s="135"/>
      <c r="U1874" s="136"/>
    </row>
    <row r="1875" spans="1:21" ht="18.600000000000001" thickBot="1"/>
    <row r="1876" spans="1:21">
      <c r="A1876" s="137">
        <v>49</v>
      </c>
      <c r="B1876" s="129"/>
      <c r="C1876" s="129"/>
      <c r="D1876" s="129"/>
      <c r="E1876" s="129"/>
      <c r="F1876" s="129"/>
      <c r="G1876" s="129"/>
      <c r="H1876" s="129"/>
      <c r="I1876" s="129"/>
      <c r="J1876" s="129"/>
      <c r="K1876" s="129"/>
      <c r="L1876" s="129"/>
      <c r="M1876" s="129"/>
      <c r="N1876" s="129"/>
      <c r="O1876" s="129"/>
      <c r="P1876" s="129"/>
      <c r="Q1876" s="129"/>
      <c r="R1876" s="129"/>
      <c r="S1876" s="129"/>
      <c r="T1876" s="129"/>
      <c r="U1876" s="130"/>
    </row>
    <row r="1877" spans="1:21" ht="23.25" customHeight="1">
      <c r="A1877" s="131"/>
      <c r="B1877" s="21"/>
      <c r="C1877" s="21"/>
      <c r="D1877" s="21"/>
      <c r="E1877" s="21"/>
      <c r="F1877" s="276" t="s">
        <v>139</v>
      </c>
      <c r="G1877" s="276"/>
      <c r="H1877" s="181"/>
      <c r="I1877" s="181"/>
      <c r="J1877" s="181"/>
      <c r="K1877" s="181"/>
      <c r="L1877" s="21"/>
      <c r="M1877" s="21"/>
      <c r="N1877" s="21"/>
      <c r="O1877" s="21"/>
      <c r="P1877" s="21"/>
      <c r="Q1877" s="21"/>
      <c r="R1877" s="21"/>
      <c r="S1877" s="21"/>
      <c r="T1877" s="21"/>
      <c r="U1877" s="132"/>
    </row>
    <row r="1878" spans="1:21">
      <c r="A1878" s="131" t="s">
        <v>636</v>
      </c>
      <c r="B1878" s="21"/>
      <c r="C1878" s="21"/>
      <c r="D1878" s="21"/>
      <c r="E1878" s="21"/>
      <c r="F1878" s="21"/>
      <c r="G1878" s="21"/>
      <c r="H1878" s="21"/>
      <c r="I1878" s="21"/>
      <c r="J1878" s="21"/>
      <c r="K1878" s="21"/>
      <c r="L1878" s="21"/>
      <c r="M1878" s="21"/>
      <c r="N1878" s="21"/>
      <c r="O1878" s="21"/>
      <c r="P1878" s="21"/>
      <c r="Q1878" s="21"/>
      <c r="R1878" s="21"/>
      <c r="S1878" s="21"/>
      <c r="T1878" s="21"/>
      <c r="U1878" s="132"/>
    </row>
    <row r="1879" spans="1:21">
      <c r="A1879" s="258" t="s">
        <v>123</v>
      </c>
      <c r="B1879" s="192"/>
      <c r="C1879" s="208"/>
      <c r="D1879" s="209"/>
      <c r="E1879" s="210"/>
      <c r="F1879" s="103"/>
      <c r="G1879" s="103"/>
      <c r="H1879" s="103"/>
      <c r="I1879" s="103"/>
      <c r="J1879" s="21"/>
      <c r="K1879" s="21"/>
      <c r="L1879" s="21"/>
      <c r="M1879" s="21"/>
      <c r="N1879" s="21"/>
      <c r="O1879" s="21"/>
      <c r="P1879" s="21"/>
      <c r="Q1879" s="21"/>
      <c r="R1879" s="21"/>
      <c r="S1879" s="21"/>
      <c r="T1879" s="21"/>
      <c r="U1879" s="132"/>
    </row>
    <row r="1880" spans="1:21">
      <c r="A1880" s="258" t="s">
        <v>43</v>
      </c>
      <c r="B1880" s="192"/>
      <c r="C1880" s="208"/>
      <c r="D1880" s="209"/>
      <c r="E1880" s="210"/>
      <c r="F1880" s="103"/>
      <c r="G1880" s="103"/>
      <c r="H1880" s="103"/>
      <c r="I1880" s="103"/>
      <c r="J1880" s="21"/>
      <c r="K1880" s="21"/>
      <c r="L1880" s="21"/>
      <c r="M1880" s="21"/>
      <c r="N1880" s="21"/>
      <c r="O1880" s="21"/>
      <c r="P1880" s="21"/>
      <c r="Q1880" s="21"/>
      <c r="R1880" s="21"/>
      <c r="S1880" s="21"/>
      <c r="T1880" s="21"/>
      <c r="U1880" s="132"/>
    </row>
    <row r="1881" spans="1:21">
      <c r="A1881" s="258" t="s">
        <v>44</v>
      </c>
      <c r="B1881" s="192"/>
      <c r="C1881" s="208"/>
      <c r="D1881" s="209"/>
      <c r="E1881" s="210"/>
      <c r="F1881" s="67"/>
      <c r="G1881" s="67"/>
      <c r="H1881" s="67"/>
      <c r="I1881" s="67"/>
      <c r="J1881" s="67"/>
      <c r="K1881" s="67"/>
      <c r="L1881" s="67"/>
      <c r="M1881" s="21"/>
      <c r="N1881" s="21"/>
      <c r="O1881" s="21"/>
      <c r="P1881" s="21"/>
      <c r="Q1881" s="21"/>
      <c r="R1881" s="21"/>
      <c r="S1881" s="21"/>
      <c r="T1881" s="21"/>
      <c r="U1881" s="132"/>
    </row>
    <row r="1882" spans="1:21">
      <c r="A1882" s="258" t="s">
        <v>45</v>
      </c>
      <c r="B1882" s="192"/>
      <c r="C1882" s="243"/>
      <c r="D1882" s="244"/>
      <c r="E1882" s="244"/>
      <c r="F1882" s="243"/>
      <c r="G1882" s="244"/>
      <c r="H1882" s="244"/>
      <c r="I1882" s="211"/>
      <c r="J1882" s="211"/>
      <c r="K1882" s="211"/>
      <c r="L1882" s="67"/>
      <c r="M1882" s="21"/>
      <c r="N1882" s="21"/>
      <c r="O1882" s="21"/>
      <c r="P1882" s="21"/>
      <c r="Q1882" s="21"/>
      <c r="R1882" s="21"/>
      <c r="S1882" s="21"/>
      <c r="T1882" s="21"/>
      <c r="U1882" s="132"/>
    </row>
    <row r="1883" spans="1:21">
      <c r="A1883" s="275" t="s">
        <v>46</v>
      </c>
      <c r="B1883" s="223"/>
      <c r="C1883" s="243"/>
      <c r="D1883" s="244"/>
      <c r="E1883" s="253"/>
      <c r="F1883" s="67"/>
      <c r="G1883" s="67"/>
      <c r="H1883" s="67"/>
      <c r="I1883" s="67"/>
      <c r="J1883" s="67"/>
      <c r="K1883" s="67"/>
      <c r="L1883" s="67"/>
      <c r="M1883" s="21"/>
      <c r="N1883" s="21"/>
      <c r="O1883" s="21"/>
      <c r="P1883" s="21"/>
      <c r="Q1883" s="21"/>
      <c r="R1883" s="21"/>
      <c r="S1883" s="21"/>
      <c r="T1883" s="21"/>
      <c r="U1883" s="132"/>
    </row>
    <row r="1884" spans="1:21">
      <c r="A1884" s="258" t="s">
        <v>47</v>
      </c>
      <c r="B1884" s="192"/>
      <c r="C1884" s="208"/>
      <c r="D1884" s="209"/>
      <c r="E1884" s="210"/>
      <c r="F1884" s="103"/>
      <c r="G1884" s="103"/>
      <c r="H1884" s="103"/>
      <c r="I1884" s="103"/>
      <c r="J1884" s="103"/>
      <c r="K1884" s="103"/>
      <c r="L1884" s="103"/>
      <c r="M1884" s="21"/>
      <c r="N1884" s="21"/>
      <c r="O1884" s="21"/>
      <c r="P1884" s="21"/>
      <c r="Q1884" s="21"/>
      <c r="R1884" s="21"/>
      <c r="S1884" s="21"/>
      <c r="T1884" s="21"/>
      <c r="U1884" s="132"/>
    </row>
    <row r="1885" spans="1:21" ht="12.75" customHeight="1">
      <c r="A1885" s="133"/>
      <c r="B1885" s="103"/>
      <c r="C1885" s="103"/>
      <c r="D1885" s="103"/>
      <c r="E1885" s="103"/>
      <c r="F1885" s="103"/>
      <c r="G1885" s="103"/>
      <c r="H1885" s="103"/>
      <c r="I1885" s="103"/>
      <c r="J1885" s="103"/>
      <c r="K1885" s="103"/>
      <c r="L1885" s="103"/>
      <c r="M1885" s="21"/>
      <c r="N1885" s="21"/>
      <c r="O1885" s="21"/>
      <c r="P1885" s="21"/>
      <c r="Q1885" s="21"/>
      <c r="R1885" s="21"/>
      <c r="S1885" s="21"/>
      <c r="T1885" s="21"/>
      <c r="U1885" s="132"/>
    </row>
    <row r="1886" spans="1:21" ht="23.25" customHeight="1">
      <c r="A1886" s="134" t="s">
        <v>186</v>
      </c>
      <c r="B1886" s="104"/>
      <c r="C1886" s="104"/>
      <c r="D1886" s="104"/>
      <c r="E1886" s="104"/>
      <c r="F1886" s="104"/>
      <c r="G1886" s="104"/>
      <c r="H1886" s="104"/>
      <c r="I1886" s="104"/>
      <c r="J1886" s="104"/>
      <c r="K1886" s="104"/>
      <c r="L1886" s="21"/>
      <c r="M1886" s="21"/>
      <c r="N1886" s="21"/>
      <c r="O1886" s="21"/>
      <c r="P1886" s="21"/>
      <c r="Q1886" s="21"/>
      <c r="R1886" s="21"/>
      <c r="S1886" s="21"/>
      <c r="T1886" s="21"/>
      <c r="U1886" s="132"/>
    </row>
    <row r="1887" spans="1:21">
      <c r="A1887" s="258"/>
      <c r="B1887" s="192"/>
      <c r="C1887" s="190" t="s">
        <v>63</v>
      </c>
      <c r="D1887" s="191"/>
      <c r="E1887" s="192"/>
      <c r="F1887" s="216" t="s">
        <v>138</v>
      </c>
      <c r="G1887" s="216"/>
      <c r="H1887" s="216"/>
      <c r="I1887" s="216"/>
      <c r="J1887" s="216"/>
      <c r="K1887" s="216"/>
      <c r="L1887" s="103"/>
      <c r="M1887" s="21"/>
      <c r="N1887" s="21"/>
      <c r="O1887" s="21"/>
      <c r="P1887" s="21"/>
      <c r="Q1887" s="21"/>
      <c r="R1887" s="21"/>
      <c r="S1887" s="21"/>
      <c r="T1887" s="21"/>
      <c r="U1887" s="132"/>
    </row>
    <row r="1888" spans="1:21">
      <c r="A1888" s="262" t="s">
        <v>637</v>
      </c>
      <c r="B1888" s="263"/>
      <c r="C1888" s="243"/>
      <c r="D1888" s="244"/>
      <c r="E1888" s="253"/>
      <c r="F1888" s="243"/>
      <c r="G1888" s="253"/>
      <c r="H1888" s="243"/>
      <c r="I1888" s="253"/>
      <c r="J1888" s="243"/>
      <c r="K1888" s="253"/>
      <c r="L1888" s="67"/>
      <c r="M1888" s="21"/>
      <c r="N1888" s="21"/>
      <c r="O1888" s="21"/>
      <c r="P1888" s="21"/>
      <c r="Q1888" s="21"/>
      <c r="R1888" s="21"/>
      <c r="S1888" s="21"/>
      <c r="T1888" s="21"/>
      <c r="U1888" s="132"/>
    </row>
    <row r="1889" spans="1:21">
      <c r="A1889" s="264" t="s">
        <v>638</v>
      </c>
      <c r="B1889" s="204"/>
      <c r="C1889" s="243"/>
      <c r="D1889" s="244"/>
      <c r="E1889" s="253"/>
      <c r="F1889" s="243"/>
      <c r="G1889" s="253"/>
      <c r="H1889" s="243"/>
      <c r="I1889" s="253"/>
      <c r="J1889" s="243"/>
      <c r="K1889" s="253"/>
      <c r="L1889" s="103"/>
      <c r="M1889" s="21"/>
      <c r="N1889" s="21"/>
      <c r="O1889" s="21"/>
      <c r="P1889" s="21"/>
      <c r="Q1889" s="21"/>
      <c r="R1889" s="21"/>
      <c r="S1889" s="21"/>
      <c r="T1889" s="21"/>
      <c r="U1889" s="132"/>
    </row>
    <row r="1890" spans="1:21">
      <c r="A1890" s="277" t="s">
        <v>48</v>
      </c>
      <c r="B1890" s="278"/>
      <c r="C1890" s="181"/>
      <c r="D1890" s="181"/>
      <c r="E1890" s="105" t="s">
        <v>133</v>
      </c>
      <c r="F1890" s="67"/>
      <c r="G1890" s="67"/>
      <c r="H1890" s="67"/>
      <c r="I1890" s="67"/>
      <c r="J1890" s="67"/>
      <c r="K1890" s="103"/>
      <c r="L1890" s="103"/>
      <c r="M1890" s="21"/>
      <c r="N1890" s="21"/>
      <c r="O1890" s="21"/>
      <c r="P1890" s="21"/>
      <c r="Q1890" s="21"/>
      <c r="R1890" s="21"/>
      <c r="S1890" s="21"/>
      <c r="T1890" s="21"/>
      <c r="U1890" s="132"/>
    </row>
    <row r="1891" spans="1:21">
      <c r="A1891" s="133"/>
      <c r="B1891" s="103"/>
      <c r="C1891" s="103"/>
      <c r="D1891" s="103"/>
      <c r="E1891" s="103"/>
      <c r="F1891" s="67"/>
      <c r="G1891" s="67"/>
      <c r="H1891" s="67"/>
      <c r="I1891" s="67"/>
      <c r="J1891" s="67"/>
      <c r="K1891" s="103"/>
      <c r="L1891" s="103"/>
      <c r="M1891" s="21"/>
      <c r="N1891" s="21"/>
      <c r="O1891" s="21"/>
      <c r="P1891" s="21"/>
      <c r="Q1891" s="21"/>
      <c r="R1891" s="21"/>
      <c r="S1891" s="21"/>
      <c r="T1891" s="21"/>
      <c r="U1891" s="132"/>
    </row>
    <row r="1892" spans="1:21" ht="23.25" customHeight="1">
      <c r="A1892" s="134" t="s">
        <v>187</v>
      </c>
      <c r="B1892" s="104"/>
      <c r="C1892" s="104"/>
      <c r="D1892" s="104"/>
      <c r="E1892" s="104"/>
      <c r="F1892" s="104"/>
      <c r="G1892" s="104"/>
      <c r="H1892" s="104"/>
      <c r="I1892" s="104"/>
      <c r="J1892" s="104"/>
      <c r="K1892" s="104"/>
      <c r="L1892" s="21"/>
      <c r="M1892" s="21"/>
      <c r="N1892" s="21"/>
      <c r="O1892" s="21"/>
      <c r="P1892" s="21"/>
      <c r="Q1892" s="21"/>
      <c r="R1892" s="21"/>
      <c r="S1892" s="21"/>
      <c r="T1892" s="21"/>
      <c r="U1892" s="132"/>
    </row>
    <row r="1893" spans="1:21" ht="34.5" customHeight="1">
      <c r="A1893" s="254" t="s">
        <v>743</v>
      </c>
      <c r="B1893" s="255"/>
      <c r="C1893" s="255"/>
      <c r="D1893" s="255"/>
      <c r="E1893" s="255"/>
      <c r="F1893" s="255"/>
      <c r="G1893" s="255"/>
      <c r="H1893" s="255"/>
      <c r="I1893" s="255"/>
      <c r="J1893" s="255"/>
      <c r="K1893" s="255"/>
      <c r="L1893" s="255"/>
      <c r="M1893" s="255"/>
      <c r="N1893" s="255"/>
      <c r="O1893" s="255"/>
      <c r="P1893" s="255"/>
      <c r="Q1893" s="255"/>
      <c r="R1893" s="255"/>
      <c r="S1893" s="255"/>
      <c r="T1893" s="255"/>
      <c r="U1893" s="132"/>
    </row>
    <row r="1894" spans="1:21" ht="102.45" customHeight="1">
      <c r="A1894" s="254"/>
      <c r="B1894" s="255"/>
      <c r="C1894" s="255"/>
      <c r="D1894" s="255"/>
      <c r="E1894" s="255"/>
      <c r="F1894" s="255"/>
      <c r="G1894" s="255"/>
      <c r="H1894" s="255"/>
      <c r="I1894" s="255"/>
      <c r="J1894" s="255"/>
      <c r="K1894" s="255"/>
      <c r="L1894" s="255"/>
      <c r="M1894" s="255"/>
      <c r="N1894" s="255"/>
      <c r="O1894" s="255"/>
      <c r="P1894" s="255"/>
      <c r="Q1894" s="255"/>
      <c r="R1894" s="255"/>
      <c r="S1894" s="255"/>
      <c r="T1894" s="255"/>
      <c r="U1894" s="132"/>
    </row>
    <row r="1895" spans="1:21">
      <c r="A1895" s="258" t="s">
        <v>179</v>
      </c>
      <c r="B1895" s="191"/>
      <c r="C1895" s="191"/>
      <c r="D1895" s="256"/>
      <c r="E1895" s="257"/>
      <c r="F1895" s="259" t="s">
        <v>180</v>
      </c>
      <c r="G1895" s="260"/>
      <c r="H1895" s="260"/>
      <c r="I1895" s="256"/>
      <c r="J1895" s="257"/>
      <c r="K1895" s="21"/>
      <c r="L1895" s="21"/>
      <c r="M1895" s="261" t="s">
        <v>395</v>
      </c>
      <c r="N1895" s="261"/>
      <c r="O1895" s="261"/>
      <c r="P1895" s="261"/>
      <c r="Q1895" s="261"/>
      <c r="R1895" s="261"/>
      <c r="S1895" s="261"/>
      <c r="T1895" s="261"/>
      <c r="U1895" s="132"/>
    </row>
    <row r="1896" spans="1:21" ht="18.600000000000001" thickBot="1">
      <c r="A1896" s="267" t="s">
        <v>393</v>
      </c>
      <c r="B1896" s="216"/>
      <c r="C1896" s="221" t="s">
        <v>135</v>
      </c>
      <c r="D1896" s="222"/>
      <c r="E1896" s="223"/>
      <c r="F1896" s="274" t="s">
        <v>394</v>
      </c>
      <c r="G1896" s="216"/>
      <c r="H1896" s="216"/>
      <c r="I1896" s="216"/>
      <c r="J1896" s="216"/>
      <c r="K1896" s="216"/>
      <c r="L1896" s="21"/>
      <c r="M1896" s="106" t="s">
        <v>24</v>
      </c>
      <c r="N1896" s="190" t="s">
        <v>359</v>
      </c>
      <c r="O1896" s="191"/>
      <c r="P1896" s="191"/>
      <c r="Q1896" s="106" t="s">
        <v>24</v>
      </c>
      <c r="R1896" s="190" t="s">
        <v>359</v>
      </c>
      <c r="S1896" s="191"/>
      <c r="T1896" s="192"/>
      <c r="U1896" s="132"/>
    </row>
    <row r="1897" spans="1:21" ht="18.75" customHeight="1" thickTop="1">
      <c r="A1897" s="267"/>
      <c r="B1897" s="216"/>
      <c r="C1897" s="26" t="s">
        <v>134</v>
      </c>
      <c r="D1897" s="26" t="s">
        <v>50</v>
      </c>
      <c r="E1897" s="39" t="s">
        <v>51</v>
      </c>
      <c r="F1897" s="107" t="s">
        <v>52</v>
      </c>
      <c r="G1897" s="70" t="s">
        <v>53</v>
      </c>
      <c r="H1897" s="46" t="s">
        <v>54</v>
      </c>
      <c r="I1897" s="46" t="s">
        <v>55</v>
      </c>
      <c r="J1897" s="46" t="s">
        <v>56</v>
      </c>
      <c r="K1897" s="46" t="s">
        <v>57</v>
      </c>
      <c r="L1897" s="21"/>
      <c r="M1897" s="102">
        <v>1</v>
      </c>
      <c r="N1897" s="245" t="s">
        <v>386</v>
      </c>
      <c r="O1897" s="246"/>
      <c r="P1897" s="246"/>
      <c r="Q1897" s="102">
        <v>17</v>
      </c>
      <c r="R1897" s="248" t="s">
        <v>241</v>
      </c>
      <c r="S1897" s="249"/>
      <c r="T1897" s="250"/>
      <c r="U1897" s="132"/>
    </row>
    <row r="1898" spans="1:21" ht="24.75" customHeight="1">
      <c r="A1898" s="265" t="s">
        <v>124</v>
      </c>
      <c r="B1898" s="266"/>
      <c r="C1898" s="158"/>
      <c r="D1898" s="158"/>
      <c r="E1898" s="108">
        <f t="shared" ref="E1898:E1910" si="52">D1898-C1898</f>
        <v>0</v>
      </c>
      <c r="F1898" s="160"/>
      <c r="G1898" s="161"/>
      <c r="H1898" s="159"/>
      <c r="I1898" s="159"/>
      <c r="J1898" s="159"/>
      <c r="K1898" s="159"/>
      <c r="L1898" s="21"/>
      <c r="M1898" s="102">
        <v>2</v>
      </c>
      <c r="N1898" s="245" t="s">
        <v>360</v>
      </c>
      <c r="O1898" s="246"/>
      <c r="P1898" s="246"/>
      <c r="Q1898" s="109">
        <v>18</v>
      </c>
      <c r="R1898" s="248" t="s">
        <v>385</v>
      </c>
      <c r="S1898" s="249"/>
      <c r="T1898" s="250"/>
      <c r="U1898" s="132"/>
    </row>
    <row r="1899" spans="1:21" ht="24.75" customHeight="1">
      <c r="A1899" s="265" t="s">
        <v>125</v>
      </c>
      <c r="B1899" s="266"/>
      <c r="C1899" s="158"/>
      <c r="D1899" s="158"/>
      <c r="E1899" s="108">
        <f t="shared" si="52"/>
        <v>0</v>
      </c>
      <c r="F1899" s="160"/>
      <c r="G1899" s="161"/>
      <c r="H1899" s="159"/>
      <c r="I1899" s="159"/>
      <c r="J1899" s="159"/>
      <c r="K1899" s="159"/>
      <c r="L1899" s="21"/>
      <c r="M1899" s="102">
        <v>3</v>
      </c>
      <c r="N1899" s="245" t="s">
        <v>387</v>
      </c>
      <c r="O1899" s="246"/>
      <c r="P1899" s="246"/>
      <c r="Q1899" s="102">
        <v>19</v>
      </c>
      <c r="R1899" s="248" t="s">
        <v>384</v>
      </c>
      <c r="S1899" s="249"/>
      <c r="T1899" s="250"/>
      <c r="U1899" s="132"/>
    </row>
    <row r="1900" spans="1:21" ht="27" customHeight="1">
      <c r="A1900" s="265" t="s">
        <v>126</v>
      </c>
      <c r="B1900" s="266"/>
      <c r="C1900" s="158"/>
      <c r="D1900" s="158"/>
      <c r="E1900" s="108">
        <f t="shared" si="52"/>
        <v>0</v>
      </c>
      <c r="F1900" s="160"/>
      <c r="G1900" s="161"/>
      <c r="H1900" s="159"/>
      <c r="I1900" s="159"/>
      <c r="J1900" s="159"/>
      <c r="K1900" s="159"/>
      <c r="L1900" s="21"/>
      <c r="M1900" s="102">
        <v>4</v>
      </c>
      <c r="N1900" s="245" t="s">
        <v>362</v>
      </c>
      <c r="O1900" s="246"/>
      <c r="P1900" s="246"/>
      <c r="Q1900" s="102">
        <v>20</v>
      </c>
      <c r="R1900" s="248" t="s">
        <v>383</v>
      </c>
      <c r="S1900" s="249"/>
      <c r="T1900" s="250"/>
      <c r="U1900" s="132"/>
    </row>
    <row r="1901" spans="1:21" ht="24.75" customHeight="1">
      <c r="A1901" s="265" t="s">
        <v>127</v>
      </c>
      <c r="B1901" s="266"/>
      <c r="C1901" s="158"/>
      <c r="D1901" s="158"/>
      <c r="E1901" s="108">
        <f t="shared" si="52"/>
        <v>0</v>
      </c>
      <c r="F1901" s="160"/>
      <c r="G1901" s="161"/>
      <c r="H1901" s="159"/>
      <c r="I1901" s="159"/>
      <c r="J1901" s="159"/>
      <c r="K1901" s="159"/>
      <c r="L1901" s="21"/>
      <c r="M1901" s="102">
        <v>5</v>
      </c>
      <c r="N1901" s="245" t="s">
        <v>363</v>
      </c>
      <c r="O1901" s="246"/>
      <c r="P1901" s="246"/>
      <c r="Q1901" s="109">
        <v>21</v>
      </c>
      <c r="R1901" s="248" t="s">
        <v>380</v>
      </c>
      <c r="S1901" s="249"/>
      <c r="T1901" s="250"/>
      <c r="U1901" s="132"/>
    </row>
    <row r="1902" spans="1:21" ht="24.75" customHeight="1">
      <c r="A1902" s="270" t="s">
        <v>658</v>
      </c>
      <c r="B1902" s="271"/>
      <c r="C1902" s="158"/>
      <c r="D1902" s="158"/>
      <c r="E1902" s="108">
        <f t="shared" si="52"/>
        <v>0</v>
      </c>
      <c r="F1902" s="160"/>
      <c r="G1902" s="161"/>
      <c r="H1902" s="159"/>
      <c r="I1902" s="159"/>
      <c r="J1902" s="159"/>
      <c r="K1902" s="159"/>
      <c r="L1902" s="21"/>
      <c r="M1902" s="102">
        <v>6</v>
      </c>
      <c r="N1902" s="245" t="s">
        <v>364</v>
      </c>
      <c r="O1902" s="246"/>
      <c r="P1902" s="246"/>
      <c r="Q1902" s="102">
        <v>22</v>
      </c>
      <c r="R1902" s="248" t="s">
        <v>379</v>
      </c>
      <c r="S1902" s="249"/>
      <c r="T1902" s="250"/>
      <c r="U1902" s="132"/>
    </row>
    <row r="1903" spans="1:21" ht="24.75" customHeight="1">
      <c r="A1903" s="270" t="s">
        <v>659</v>
      </c>
      <c r="B1903" s="271"/>
      <c r="C1903" s="158"/>
      <c r="D1903" s="158"/>
      <c r="E1903" s="108">
        <f t="shared" si="52"/>
        <v>0</v>
      </c>
      <c r="F1903" s="160"/>
      <c r="G1903" s="161"/>
      <c r="H1903" s="159"/>
      <c r="I1903" s="159"/>
      <c r="J1903" s="159"/>
      <c r="K1903" s="159"/>
      <c r="L1903" s="21"/>
      <c r="M1903" s="102">
        <v>7</v>
      </c>
      <c r="N1903" s="245" t="s">
        <v>365</v>
      </c>
      <c r="O1903" s="246"/>
      <c r="P1903" s="246"/>
      <c r="Q1903" s="102">
        <v>23</v>
      </c>
      <c r="R1903" s="248" t="s">
        <v>378</v>
      </c>
      <c r="S1903" s="249"/>
      <c r="T1903" s="250"/>
      <c r="U1903" s="132"/>
    </row>
    <row r="1904" spans="1:21" ht="29.4" customHeight="1">
      <c r="A1904" s="272" t="s">
        <v>128</v>
      </c>
      <c r="B1904" s="273"/>
      <c r="C1904" s="158"/>
      <c r="D1904" s="158"/>
      <c r="E1904" s="108">
        <f t="shared" si="52"/>
        <v>0</v>
      </c>
      <c r="F1904" s="160"/>
      <c r="G1904" s="161"/>
      <c r="H1904" s="159"/>
      <c r="I1904" s="159"/>
      <c r="J1904" s="159"/>
      <c r="K1904" s="159"/>
      <c r="L1904" s="21"/>
      <c r="M1904" s="102">
        <v>8</v>
      </c>
      <c r="N1904" s="245" t="s">
        <v>366</v>
      </c>
      <c r="O1904" s="246"/>
      <c r="P1904" s="246"/>
      <c r="Q1904" s="109">
        <v>24</v>
      </c>
      <c r="R1904" s="248" t="s">
        <v>377</v>
      </c>
      <c r="S1904" s="249"/>
      <c r="T1904" s="250"/>
      <c r="U1904" s="132"/>
    </row>
    <row r="1905" spans="1:21" ht="32.4" customHeight="1">
      <c r="A1905" s="268" t="s">
        <v>734</v>
      </c>
      <c r="B1905" s="269"/>
      <c r="C1905" s="158"/>
      <c r="D1905" s="158"/>
      <c r="E1905" s="108">
        <f t="shared" si="52"/>
        <v>0</v>
      </c>
      <c r="F1905" s="160"/>
      <c r="G1905" s="161"/>
      <c r="H1905" s="159"/>
      <c r="I1905" s="159"/>
      <c r="J1905" s="159"/>
      <c r="K1905" s="159"/>
      <c r="L1905" s="21"/>
      <c r="M1905" s="102">
        <v>9</v>
      </c>
      <c r="N1905" s="245" t="s">
        <v>367</v>
      </c>
      <c r="O1905" s="246"/>
      <c r="P1905" s="246"/>
      <c r="Q1905" s="102">
        <v>25</v>
      </c>
      <c r="R1905" s="248" t="s">
        <v>376</v>
      </c>
      <c r="S1905" s="249"/>
      <c r="T1905" s="250"/>
      <c r="U1905" s="132"/>
    </row>
    <row r="1906" spans="1:21" ht="24.75" customHeight="1">
      <c r="A1906" s="265" t="s">
        <v>129</v>
      </c>
      <c r="B1906" s="266"/>
      <c r="C1906" s="158"/>
      <c r="D1906" s="158"/>
      <c r="E1906" s="108">
        <f t="shared" si="52"/>
        <v>0</v>
      </c>
      <c r="F1906" s="160"/>
      <c r="G1906" s="161"/>
      <c r="H1906" s="159"/>
      <c r="I1906" s="159"/>
      <c r="J1906" s="159"/>
      <c r="K1906" s="159"/>
      <c r="L1906" s="21"/>
      <c r="M1906" s="102">
        <v>10</v>
      </c>
      <c r="N1906" s="245" t="s">
        <v>368</v>
      </c>
      <c r="O1906" s="246"/>
      <c r="P1906" s="246"/>
      <c r="Q1906" s="102">
        <v>26</v>
      </c>
      <c r="R1906" s="248" t="s">
        <v>375</v>
      </c>
      <c r="S1906" s="249"/>
      <c r="T1906" s="250"/>
      <c r="U1906" s="132"/>
    </row>
    <row r="1907" spans="1:21" ht="24.75" customHeight="1">
      <c r="A1907" s="270" t="s">
        <v>660</v>
      </c>
      <c r="B1907" s="271"/>
      <c r="C1907" s="158"/>
      <c r="D1907" s="158"/>
      <c r="E1907" s="108">
        <f t="shared" si="52"/>
        <v>0</v>
      </c>
      <c r="F1907" s="160"/>
      <c r="G1907" s="161"/>
      <c r="H1907" s="159"/>
      <c r="I1907" s="159"/>
      <c r="J1907" s="159"/>
      <c r="K1907" s="159"/>
      <c r="L1907" s="21"/>
      <c r="M1907" s="102">
        <v>11</v>
      </c>
      <c r="N1907" s="245" t="s">
        <v>245</v>
      </c>
      <c r="O1907" s="246"/>
      <c r="P1907" s="246"/>
      <c r="Q1907" s="109">
        <v>27</v>
      </c>
      <c r="R1907" s="248" t="s">
        <v>374</v>
      </c>
      <c r="S1907" s="249"/>
      <c r="T1907" s="250"/>
      <c r="U1907" s="132"/>
    </row>
    <row r="1908" spans="1:21" ht="24.75" customHeight="1">
      <c r="A1908" s="265" t="s">
        <v>130</v>
      </c>
      <c r="B1908" s="266"/>
      <c r="C1908" s="158"/>
      <c r="D1908" s="158"/>
      <c r="E1908" s="108">
        <f t="shared" si="52"/>
        <v>0</v>
      </c>
      <c r="F1908" s="160"/>
      <c r="G1908" s="161"/>
      <c r="H1908" s="159"/>
      <c r="I1908" s="159"/>
      <c r="J1908" s="159"/>
      <c r="K1908" s="159"/>
      <c r="L1908" s="21"/>
      <c r="M1908" s="102">
        <v>12</v>
      </c>
      <c r="N1908" s="245" t="s">
        <v>369</v>
      </c>
      <c r="O1908" s="246"/>
      <c r="P1908" s="246"/>
      <c r="Q1908" s="102">
        <v>28</v>
      </c>
      <c r="R1908" s="248" t="s">
        <v>373</v>
      </c>
      <c r="S1908" s="249"/>
      <c r="T1908" s="250"/>
      <c r="U1908" s="132"/>
    </row>
    <row r="1909" spans="1:21" ht="24.75" customHeight="1">
      <c r="A1909" s="265" t="s">
        <v>131</v>
      </c>
      <c r="B1909" s="266"/>
      <c r="C1909" s="158"/>
      <c r="D1909" s="158"/>
      <c r="E1909" s="108">
        <f t="shared" si="52"/>
        <v>0</v>
      </c>
      <c r="F1909" s="160"/>
      <c r="G1909" s="161"/>
      <c r="H1909" s="159"/>
      <c r="I1909" s="159"/>
      <c r="J1909" s="159"/>
      <c r="K1909" s="159"/>
      <c r="L1909" s="21"/>
      <c r="M1909" s="102">
        <v>13</v>
      </c>
      <c r="N1909" s="245" t="s">
        <v>388</v>
      </c>
      <c r="O1909" s="246"/>
      <c r="P1909" s="246"/>
      <c r="Q1909" s="102">
        <v>29</v>
      </c>
      <c r="R1909" s="248" t="s">
        <v>372</v>
      </c>
      <c r="S1909" s="249"/>
      <c r="T1909" s="250"/>
      <c r="U1909" s="132"/>
    </row>
    <row r="1910" spans="1:21" ht="24.75" customHeight="1">
      <c r="A1910" s="265" t="s">
        <v>132</v>
      </c>
      <c r="B1910" s="266"/>
      <c r="C1910" s="158"/>
      <c r="D1910" s="158"/>
      <c r="E1910" s="108">
        <f t="shared" si="52"/>
        <v>0</v>
      </c>
      <c r="F1910" s="160"/>
      <c r="G1910" s="161"/>
      <c r="H1910" s="159"/>
      <c r="I1910" s="159"/>
      <c r="J1910" s="159"/>
      <c r="K1910" s="159"/>
      <c r="L1910" s="21"/>
      <c r="M1910" s="102">
        <v>14</v>
      </c>
      <c r="N1910" s="245" t="s">
        <v>389</v>
      </c>
      <c r="O1910" s="246"/>
      <c r="P1910" s="246"/>
      <c r="Q1910" s="109">
        <v>30</v>
      </c>
      <c r="R1910" s="248" t="s">
        <v>371</v>
      </c>
      <c r="S1910" s="249"/>
      <c r="T1910" s="250"/>
      <c r="U1910" s="132"/>
    </row>
    <row r="1911" spans="1:21" ht="24.75" customHeight="1">
      <c r="A1911" s="251" t="s">
        <v>731</v>
      </c>
      <c r="B1911" s="252"/>
      <c r="C1911" s="154" t="str">
        <f>IF(COUNTBLANK(C1898:C1910),"空欄あり",COUNT(C1898:C1910)-COUNTIF(C1898:C1910,0))</f>
        <v>空欄あり</v>
      </c>
      <c r="D1911" s="154" t="str">
        <f>IF(COUNTBLANK(D1898:D1910),"空欄あり",COUNT(D1898:D1910)-COUNTIF(D1898:D1910,0))</f>
        <v>空欄あり</v>
      </c>
      <c r="E1911" s="157"/>
      <c r="F1911" s="21"/>
      <c r="G1911" s="21"/>
      <c r="H1911" s="21"/>
      <c r="I1911" s="21"/>
      <c r="J1911" s="21"/>
      <c r="K1911" s="21"/>
      <c r="L1911" s="21"/>
      <c r="M1911" s="102">
        <v>15</v>
      </c>
      <c r="N1911" s="245" t="s">
        <v>390</v>
      </c>
      <c r="O1911" s="246"/>
      <c r="P1911" s="247"/>
      <c r="Q1911" s="102">
        <v>31</v>
      </c>
      <c r="R1911" s="248" t="s">
        <v>370</v>
      </c>
      <c r="S1911" s="249"/>
      <c r="T1911" s="250"/>
      <c r="U1911" s="132"/>
    </row>
    <row r="1912" spans="1:21" ht="24.75" customHeight="1">
      <c r="A1912" s="251" t="s">
        <v>732</v>
      </c>
      <c r="B1912" s="252"/>
      <c r="C1912" s="154" t="str">
        <f>IF(C1911="空欄あり","-",IF(D1895="","-",IF(I1895="","-",IF(G1912=0,"-",IF(C1911=10,SUM(C1898:C1910)*1.3,IF(C1911=11,SUM(C1898:C1910)*1.182,IF(C1911=12,SUM(C1898:C1910)*1.084,IF(C1911=13,SUM(C1898:C1910)*1,"-"))))))))</f>
        <v>-</v>
      </c>
      <c r="D1912" s="154" t="str">
        <f>IF(D1911="空欄あり","-",IF(D1895="","-",IF(I1895="","-",IF(G1912=0,"-",IF(D1911=10,SUM(D1898:D1910)*1.3,IF(D1911=11,SUM(D1898:D1910)*1.182,IF(D1911=12,SUM(D1898:D1910)*1.084,IF(D1911=13,SUM(D1898:D1910)*1,"-"))))))))</f>
        <v>-</v>
      </c>
      <c r="E1912" s="156" t="str">
        <f>IF(C1912="-","-",IF(D1912="-","-",D1912-C1912))</f>
        <v>-</v>
      </c>
      <c r="F1912" s="21"/>
      <c r="G1912" s="155">
        <f>IF(A1905=選択肢!$A$13,1,IF(A1905=選択肢!$A$14,1,0))</f>
        <v>0</v>
      </c>
      <c r="H1912" s="21"/>
      <c r="I1912" s="21"/>
      <c r="J1912" s="21"/>
      <c r="K1912" s="21"/>
      <c r="L1912" s="21"/>
      <c r="M1912" s="102">
        <v>16</v>
      </c>
      <c r="N1912" s="245" t="s">
        <v>391</v>
      </c>
      <c r="O1912" s="246"/>
      <c r="P1912" s="247"/>
      <c r="Q1912" s="21"/>
      <c r="R1912" s="21"/>
      <c r="S1912" s="21"/>
      <c r="T1912" s="21"/>
      <c r="U1912" s="132"/>
    </row>
    <row r="1913" spans="1:21" ht="18.600000000000001" thickBot="1">
      <c r="A1913" s="143"/>
      <c r="B1913" s="142"/>
      <c r="C1913" s="142"/>
      <c r="D1913" s="142"/>
      <c r="E1913" s="142"/>
      <c r="F1913" s="135"/>
      <c r="G1913" s="135"/>
      <c r="H1913" s="135"/>
      <c r="I1913" s="135"/>
      <c r="J1913" s="135"/>
      <c r="K1913" s="135"/>
      <c r="L1913" s="135"/>
      <c r="M1913" s="135"/>
      <c r="N1913" s="135"/>
      <c r="O1913" s="135"/>
      <c r="P1913" s="135"/>
      <c r="Q1913" s="135"/>
      <c r="R1913" s="135"/>
      <c r="S1913" s="135"/>
      <c r="T1913" s="135"/>
      <c r="U1913" s="136"/>
    </row>
    <row r="1914" spans="1:21" ht="18.600000000000001" thickBot="1"/>
    <row r="1915" spans="1:21">
      <c r="A1915" s="137">
        <v>50</v>
      </c>
      <c r="B1915" s="129"/>
      <c r="C1915" s="129"/>
      <c r="D1915" s="129"/>
      <c r="E1915" s="129"/>
      <c r="F1915" s="129"/>
      <c r="G1915" s="129"/>
      <c r="H1915" s="129"/>
      <c r="I1915" s="129"/>
      <c r="J1915" s="129"/>
      <c r="K1915" s="129"/>
      <c r="L1915" s="129"/>
      <c r="M1915" s="129"/>
      <c r="N1915" s="129"/>
      <c r="O1915" s="129"/>
      <c r="P1915" s="129"/>
      <c r="Q1915" s="129"/>
      <c r="R1915" s="129"/>
      <c r="S1915" s="129"/>
      <c r="T1915" s="129"/>
      <c r="U1915" s="130"/>
    </row>
    <row r="1916" spans="1:21" ht="23.25" customHeight="1">
      <c r="A1916" s="131"/>
      <c r="B1916" s="21"/>
      <c r="C1916" s="21"/>
      <c r="D1916" s="21"/>
      <c r="E1916" s="21"/>
      <c r="F1916" s="276" t="s">
        <v>139</v>
      </c>
      <c r="G1916" s="276"/>
      <c r="H1916" s="181"/>
      <c r="I1916" s="181"/>
      <c r="J1916" s="181"/>
      <c r="K1916" s="181"/>
      <c r="L1916" s="21"/>
      <c r="M1916" s="21"/>
      <c r="N1916" s="21"/>
      <c r="O1916" s="21"/>
      <c r="P1916" s="21"/>
      <c r="Q1916" s="21"/>
      <c r="R1916" s="21"/>
      <c r="S1916" s="21"/>
      <c r="T1916" s="21"/>
      <c r="U1916" s="132"/>
    </row>
    <row r="1917" spans="1:21">
      <c r="A1917" s="131" t="s">
        <v>636</v>
      </c>
      <c r="B1917" s="21"/>
      <c r="C1917" s="21"/>
      <c r="D1917" s="21"/>
      <c r="E1917" s="21"/>
      <c r="F1917" s="21"/>
      <c r="G1917" s="21"/>
      <c r="H1917" s="21"/>
      <c r="I1917" s="21"/>
      <c r="J1917" s="21"/>
      <c r="K1917" s="21"/>
      <c r="L1917" s="21"/>
      <c r="M1917" s="21"/>
      <c r="N1917" s="21"/>
      <c r="O1917" s="21"/>
      <c r="P1917" s="21"/>
      <c r="Q1917" s="21"/>
      <c r="R1917" s="21"/>
      <c r="S1917" s="21"/>
      <c r="T1917" s="21"/>
      <c r="U1917" s="132"/>
    </row>
    <row r="1918" spans="1:21">
      <c r="A1918" s="258" t="s">
        <v>123</v>
      </c>
      <c r="B1918" s="192"/>
      <c r="C1918" s="208"/>
      <c r="D1918" s="209"/>
      <c r="E1918" s="210"/>
      <c r="F1918" s="103"/>
      <c r="G1918" s="103"/>
      <c r="H1918" s="103"/>
      <c r="I1918" s="103"/>
      <c r="J1918" s="21"/>
      <c r="K1918" s="21"/>
      <c r="L1918" s="21"/>
      <c r="M1918" s="21"/>
      <c r="N1918" s="21"/>
      <c r="O1918" s="21"/>
      <c r="P1918" s="21"/>
      <c r="Q1918" s="21"/>
      <c r="R1918" s="21"/>
      <c r="S1918" s="21"/>
      <c r="T1918" s="21"/>
      <c r="U1918" s="132"/>
    </row>
    <row r="1919" spans="1:21">
      <c r="A1919" s="258" t="s">
        <v>43</v>
      </c>
      <c r="B1919" s="192"/>
      <c r="C1919" s="208"/>
      <c r="D1919" s="209"/>
      <c r="E1919" s="210"/>
      <c r="F1919" s="103"/>
      <c r="G1919" s="103"/>
      <c r="H1919" s="103"/>
      <c r="I1919" s="103"/>
      <c r="J1919" s="21"/>
      <c r="K1919" s="21"/>
      <c r="L1919" s="21"/>
      <c r="M1919" s="21"/>
      <c r="N1919" s="21"/>
      <c r="O1919" s="21"/>
      <c r="P1919" s="21"/>
      <c r="Q1919" s="21"/>
      <c r="R1919" s="21"/>
      <c r="S1919" s="21"/>
      <c r="T1919" s="21"/>
      <c r="U1919" s="132"/>
    </row>
    <row r="1920" spans="1:21">
      <c r="A1920" s="258" t="s">
        <v>44</v>
      </c>
      <c r="B1920" s="192"/>
      <c r="C1920" s="208"/>
      <c r="D1920" s="209"/>
      <c r="E1920" s="210"/>
      <c r="F1920" s="67"/>
      <c r="G1920" s="67"/>
      <c r="H1920" s="67"/>
      <c r="I1920" s="67"/>
      <c r="J1920" s="67"/>
      <c r="K1920" s="67"/>
      <c r="L1920" s="67"/>
      <c r="M1920" s="21"/>
      <c r="N1920" s="21"/>
      <c r="O1920" s="21"/>
      <c r="P1920" s="21"/>
      <c r="Q1920" s="21"/>
      <c r="R1920" s="21"/>
      <c r="S1920" s="21"/>
      <c r="T1920" s="21"/>
      <c r="U1920" s="132"/>
    </row>
    <row r="1921" spans="1:21">
      <c r="A1921" s="258" t="s">
        <v>45</v>
      </c>
      <c r="B1921" s="192"/>
      <c r="C1921" s="243"/>
      <c r="D1921" s="244"/>
      <c r="E1921" s="244"/>
      <c r="F1921" s="243"/>
      <c r="G1921" s="244"/>
      <c r="H1921" s="244"/>
      <c r="I1921" s="211"/>
      <c r="J1921" s="211"/>
      <c r="K1921" s="211"/>
      <c r="L1921" s="67"/>
      <c r="M1921" s="21"/>
      <c r="N1921" s="21"/>
      <c r="O1921" s="21"/>
      <c r="P1921" s="21"/>
      <c r="Q1921" s="21"/>
      <c r="R1921" s="21"/>
      <c r="S1921" s="21"/>
      <c r="T1921" s="21"/>
      <c r="U1921" s="132"/>
    </row>
    <row r="1922" spans="1:21">
      <c r="A1922" s="275" t="s">
        <v>46</v>
      </c>
      <c r="B1922" s="223"/>
      <c r="C1922" s="243"/>
      <c r="D1922" s="244"/>
      <c r="E1922" s="253"/>
      <c r="F1922" s="67"/>
      <c r="G1922" s="67"/>
      <c r="H1922" s="67"/>
      <c r="I1922" s="67"/>
      <c r="J1922" s="67"/>
      <c r="K1922" s="67"/>
      <c r="L1922" s="67"/>
      <c r="M1922" s="21"/>
      <c r="N1922" s="21"/>
      <c r="O1922" s="21"/>
      <c r="P1922" s="21"/>
      <c r="Q1922" s="21"/>
      <c r="R1922" s="21"/>
      <c r="S1922" s="21"/>
      <c r="T1922" s="21"/>
      <c r="U1922" s="132"/>
    </row>
    <row r="1923" spans="1:21">
      <c r="A1923" s="258" t="s">
        <v>47</v>
      </c>
      <c r="B1923" s="192"/>
      <c r="C1923" s="208"/>
      <c r="D1923" s="209"/>
      <c r="E1923" s="210"/>
      <c r="F1923" s="103"/>
      <c r="G1923" s="103"/>
      <c r="H1923" s="103"/>
      <c r="I1923" s="103"/>
      <c r="J1923" s="103"/>
      <c r="K1923" s="103"/>
      <c r="L1923" s="103"/>
      <c r="M1923" s="21"/>
      <c r="N1923" s="21"/>
      <c r="O1923" s="21"/>
      <c r="P1923" s="21"/>
      <c r="Q1923" s="21"/>
      <c r="R1923" s="21"/>
      <c r="S1923" s="21"/>
      <c r="T1923" s="21"/>
      <c r="U1923" s="132"/>
    </row>
    <row r="1924" spans="1:21" ht="12.75" customHeight="1">
      <c r="A1924" s="133"/>
      <c r="B1924" s="103"/>
      <c r="C1924" s="103"/>
      <c r="D1924" s="103"/>
      <c r="E1924" s="103"/>
      <c r="F1924" s="103"/>
      <c r="G1924" s="103"/>
      <c r="H1924" s="103"/>
      <c r="I1924" s="103"/>
      <c r="J1924" s="103"/>
      <c r="K1924" s="103"/>
      <c r="L1924" s="103"/>
      <c r="M1924" s="21"/>
      <c r="N1924" s="21"/>
      <c r="O1924" s="21"/>
      <c r="P1924" s="21"/>
      <c r="Q1924" s="21"/>
      <c r="R1924" s="21"/>
      <c r="S1924" s="21"/>
      <c r="T1924" s="21"/>
      <c r="U1924" s="132"/>
    </row>
    <row r="1925" spans="1:21" ht="23.25" customHeight="1">
      <c r="A1925" s="134" t="s">
        <v>186</v>
      </c>
      <c r="B1925" s="104"/>
      <c r="C1925" s="104"/>
      <c r="D1925" s="104"/>
      <c r="E1925" s="104"/>
      <c r="F1925" s="104"/>
      <c r="G1925" s="104"/>
      <c r="H1925" s="104"/>
      <c r="I1925" s="104"/>
      <c r="J1925" s="104"/>
      <c r="K1925" s="104"/>
      <c r="L1925" s="21"/>
      <c r="M1925" s="21"/>
      <c r="N1925" s="21"/>
      <c r="O1925" s="21"/>
      <c r="P1925" s="21"/>
      <c r="Q1925" s="21"/>
      <c r="R1925" s="21"/>
      <c r="S1925" s="21"/>
      <c r="T1925" s="21"/>
      <c r="U1925" s="132"/>
    </row>
    <row r="1926" spans="1:21">
      <c r="A1926" s="258"/>
      <c r="B1926" s="192"/>
      <c r="C1926" s="190" t="s">
        <v>63</v>
      </c>
      <c r="D1926" s="191"/>
      <c r="E1926" s="192"/>
      <c r="F1926" s="216" t="s">
        <v>138</v>
      </c>
      <c r="G1926" s="216"/>
      <c r="H1926" s="216"/>
      <c r="I1926" s="216"/>
      <c r="J1926" s="216"/>
      <c r="K1926" s="216"/>
      <c r="L1926" s="103"/>
      <c r="M1926" s="21"/>
      <c r="N1926" s="21"/>
      <c r="O1926" s="21"/>
      <c r="P1926" s="21"/>
      <c r="Q1926" s="21"/>
      <c r="R1926" s="21"/>
      <c r="S1926" s="21"/>
      <c r="T1926" s="21"/>
      <c r="U1926" s="132"/>
    </row>
    <row r="1927" spans="1:21">
      <c r="A1927" s="262" t="s">
        <v>637</v>
      </c>
      <c r="B1927" s="263"/>
      <c r="C1927" s="243"/>
      <c r="D1927" s="244"/>
      <c r="E1927" s="253"/>
      <c r="F1927" s="243"/>
      <c r="G1927" s="253"/>
      <c r="H1927" s="243"/>
      <c r="I1927" s="253"/>
      <c r="J1927" s="243"/>
      <c r="K1927" s="253"/>
      <c r="L1927" s="67"/>
      <c r="M1927" s="21"/>
      <c r="N1927" s="21"/>
      <c r="O1927" s="21"/>
      <c r="P1927" s="21"/>
      <c r="Q1927" s="21"/>
      <c r="R1927" s="21"/>
      <c r="S1927" s="21"/>
      <c r="T1927" s="21"/>
      <c r="U1927" s="132"/>
    </row>
    <row r="1928" spans="1:21">
      <c r="A1928" s="264" t="s">
        <v>638</v>
      </c>
      <c r="B1928" s="204"/>
      <c r="C1928" s="243"/>
      <c r="D1928" s="244"/>
      <c r="E1928" s="253"/>
      <c r="F1928" s="243"/>
      <c r="G1928" s="253"/>
      <c r="H1928" s="243"/>
      <c r="I1928" s="253"/>
      <c r="J1928" s="243"/>
      <c r="K1928" s="253"/>
      <c r="L1928" s="103"/>
      <c r="M1928" s="21"/>
      <c r="N1928" s="21"/>
      <c r="O1928" s="21"/>
      <c r="P1928" s="21"/>
      <c r="Q1928" s="21"/>
      <c r="R1928" s="21"/>
      <c r="S1928" s="21"/>
      <c r="T1928" s="21"/>
      <c r="U1928" s="132"/>
    </row>
    <row r="1929" spans="1:21">
      <c r="A1929" s="277" t="s">
        <v>48</v>
      </c>
      <c r="B1929" s="278"/>
      <c r="C1929" s="181"/>
      <c r="D1929" s="181"/>
      <c r="E1929" s="105" t="s">
        <v>133</v>
      </c>
      <c r="F1929" s="67"/>
      <c r="G1929" s="67"/>
      <c r="H1929" s="67"/>
      <c r="I1929" s="67"/>
      <c r="J1929" s="67"/>
      <c r="K1929" s="103"/>
      <c r="L1929" s="103"/>
      <c r="M1929" s="21"/>
      <c r="N1929" s="21"/>
      <c r="O1929" s="21"/>
      <c r="P1929" s="21"/>
      <c r="Q1929" s="21"/>
      <c r="R1929" s="21"/>
      <c r="S1929" s="21"/>
      <c r="T1929" s="21"/>
      <c r="U1929" s="132"/>
    </row>
    <row r="1930" spans="1:21">
      <c r="A1930" s="133"/>
      <c r="B1930" s="103"/>
      <c r="C1930" s="103"/>
      <c r="D1930" s="103"/>
      <c r="E1930" s="103"/>
      <c r="F1930" s="67"/>
      <c r="G1930" s="67"/>
      <c r="H1930" s="67"/>
      <c r="I1930" s="67"/>
      <c r="J1930" s="67"/>
      <c r="K1930" s="103"/>
      <c r="L1930" s="103"/>
      <c r="M1930" s="21"/>
      <c r="N1930" s="21"/>
      <c r="O1930" s="21"/>
      <c r="P1930" s="21"/>
      <c r="Q1930" s="21"/>
      <c r="R1930" s="21"/>
      <c r="S1930" s="21"/>
      <c r="T1930" s="21"/>
      <c r="U1930" s="132"/>
    </row>
    <row r="1931" spans="1:21" ht="23.25" customHeight="1">
      <c r="A1931" s="134" t="s">
        <v>187</v>
      </c>
      <c r="B1931" s="104"/>
      <c r="C1931" s="104"/>
      <c r="D1931" s="104"/>
      <c r="E1931" s="104"/>
      <c r="F1931" s="104"/>
      <c r="G1931" s="104"/>
      <c r="H1931" s="104"/>
      <c r="I1931" s="104"/>
      <c r="J1931" s="104"/>
      <c r="K1931" s="104"/>
      <c r="L1931" s="21"/>
      <c r="M1931" s="21"/>
      <c r="N1931" s="21"/>
      <c r="O1931" s="21"/>
      <c r="P1931" s="21"/>
      <c r="Q1931" s="21"/>
      <c r="R1931" s="21"/>
      <c r="S1931" s="21"/>
      <c r="T1931" s="21"/>
      <c r="U1931" s="132"/>
    </row>
    <row r="1932" spans="1:21" ht="34.5" customHeight="1">
      <c r="A1932" s="254" t="s">
        <v>743</v>
      </c>
      <c r="B1932" s="255"/>
      <c r="C1932" s="255"/>
      <c r="D1932" s="255"/>
      <c r="E1932" s="255"/>
      <c r="F1932" s="255"/>
      <c r="G1932" s="255"/>
      <c r="H1932" s="255"/>
      <c r="I1932" s="255"/>
      <c r="J1932" s="255"/>
      <c r="K1932" s="255"/>
      <c r="L1932" s="255"/>
      <c r="M1932" s="255"/>
      <c r="N1932" s="255"/>
      <c r="O1932" s="255"/>
      <c r="P1932" s="255"/>
      <c r="Q1932" s="255"/>
      <c r="R1932" s="255"/>
      <c r="S1932" s="255"/>
      <c r="T1932" s="255"/>
      <c r="U1932" s="132"/>
    </row>
    <row r="1933" spans="1:21" ht="102.45" customHeight="1">
      <c r="A1933" s="254"/>
      <c r="B1933" s="255"/>
      <c r="C1933" s="255"/>
      <c r="D1933" s="255"/>
      <c r="E1933" s="255"/>
      <c r="F1933" s="255"/>
      <c r="G1933" s="255"/>
      <c r="H1933" s="255"/>
      <c r="I1933" s="255"/>
      <c r="J1933" s="255"/>
      <c r="K1933" s="255"/>
      <c r="L1933" s="255"/>
      <c r="M1933" s="255"/>
      <c r="N1933" s="255"/>
      <c r="O1933" s="255"/>
      <c r="P1933" s="255"/>
      <c r="Q1933" s="255"/>
      <c r="R1933" s="255"/>
      <c r="S1933" s="255"/>
      <c r="T1933" s="255"/>
      <c r="U1933" s="132"/>
    </row>
    <row r="1934" spans="1:21">
      <c r="A1934" s="258" t="s">
        <v>179</v>
      </c>
      <c r="B1934" s="191"/>
      <c r="C1934" s="191"/>
      <c r="D1934" s="256"/>
      <c r="E1934" s="257"/>
      <c r="F1934" s="259" t="s">
        <v>180</v>
      </c>
      <c r="G1934" s="260"/>
      <c r="H1934" s="260"/>
      <c r="I1934" s="256"/>
      <c r="J1934" s="257"/>
      <c r="K1934" s="21"/>
      <c r="L1934" s="21"/>
      <c r="M1934" s="261" t="s">
        <v>395</v>
      </c>
      <c r="N1934" s="261"/>
      <c r="O1934" s="261"/>
      <c r="P1934" s="261"/>
      <c r="Q1934" s="261"/>
      <c r="R1934" s="261"/>
      <c r="S1934" s="261"/>
      <c r="T1934" s="261"/>
      <c r="U1934" s="132"/>
    </row>
    <row r="1935" spans="1:21" ht="18.600000000000001" thickBot="1">
      <c r="A1935" s="267" t="s">
        <v>393</v>
      </c>
      <c r="B1935" s="216"/>
      <c r="C1935" s="221" t="s">
        <v>135</v>
      </c>
      <c r="D1935" s="222"/>
      <c r="E1935" s="223"/>
      <c r="F1935" s="274" t="s">
        <v>394</v>
      </c>
      <c r="G1935" s="216"/>
      <c r="H1935" s="216"/>
      <c r="I1935" s="216"/>
      <c r="J1935" s="216"/>
      <c r="K1935" s="216"/>
      <c r="L1935" s="21"/>
      <c r="M1935" s="106" t="s">
        <v>24</v>
      </c>
      <c r="N1935" s="190" t="s">
        <v>359</v>
      </c>
      <c r="O1935" s="191"/>
      <c r="P1935" s="191"/>
      <c r="Q1935" s="106" t="s">
        <v>24</v>
      </c>
      <c r="R1935" s="190" t="s">
        <v>359</v>
      </c>
      <c r="S1935" s="191"/>
      <c r="T1935" s="192"/>
      <c r="U1935" s="132"/>
    </row>
    <row r="1936" spans="1:21" ht="18.75" customHeight="1" thickTop="1">
      <c r="A1936" s="267"/>
      <c r="B1936" s="216"/>
      <c r="C1936" s="26" t="s">
        <v>134</v>
      </c>
      <c r="D1936" s="26" t="s">
        <v>50</v>
      </c>
      <c r="E1936" s="39" t="s">
        <v>51</v>
      </c>
      <c r="F1936" s="107" t="s">
        <v>52</v>
      </c>
      <c r="G1936" s="70" t="s">
        <v>53</v>
      </c>
      <c r="H1936" s="46" t="s">
        <v>54</v>
      </c>
      <c r="I1936" s="46" t="s">
        <v>55</v>
      </c>
      <c r="J1936" s="46" t="s">
        <v>56</v>
      </c>
      <c r="K1936" s="46" t="s">
        <v>57</v>
      </c>
      <c r="L1936" s="21"/>
      <c r="M1936" s="102">
        <v>1</v>
      </c>
      <c r="N1936" s="245" t="s">
        <v>386</v>
      </c>
      <c r="O1936" s="246"/>
      <c r="P1936" s="246"/>
      <c r="Q1936" s="102">
        <v>17</v>
      </c>
      <c r="R1936" s="248" t="s">
        <v>241</v>
      </c>
      <c r="S1936" s="249"/>
      <c r="T1936" s="250"/>
      <c r="U1936" s="132"/>
    </row>
    <row r="1937" spans="1:21" ht="24.75" customHeight="1">
      <c r="A1937" s="265" t="s">
        <v>124</v>
      </c>
      <c r="B1937" s="266"/>
      <c r="C1937" s="158"/>
      <c r="D1937" s="158"/>
      <c r="E1937" s="108">
        <f t="shared" ref="E1937:E1949" si="53">D1937-C1937</f>
        <v>0</v>
      </c>
      <c r="F1937" s="160"/>
      <c r="G1937" s="161"/>
      <c r="H1937" s="159"/>
      <c r="I1937" s="159"/>
      <c r="J1937" s="159"/>
      <c r="K1937" s="159"/>
      <c r="L1937" s="21"/>
      <c r="M1937" s="102">
        <v>2</v>
      </c>
      <c r="N1937" s="245" t="s">
        <v>360</v>
      </c>
      <c r="O1937" s="246"/>
      <c r="P1937" s="246"/>
      <c r="Q1937" s="109">
        <v>18</v>
      </c>
      <c r="R1937" s="248" t="s">
        <v>385</v>
      </c>
      <c r="S1937" s="249"/>
      <c r="T1937" s="250"/>
      <c r="U1937" s="132"/>
    </row>
    <row r="1938" spans="1:21" ht="24.75" customHeight="1">
      <c r="A1938" s="265" t="s">
        <v>125</v>
      </c>
      <c r="B1938" s="266"/>
      <c r="C1938" s="158"/>
      <c r="D1938" s="158"/>
      <c r="E1938" s="108">
        <f t="shared" si="53"/>
        <v>0</v>
      </c>
      <c r="F1938" s="160"/>
      <c r="G1938" s="161"/>
      <c r="H1938" s="159"/>
      <c r="I1938" s="159"/>
      <c r="J1938" s="159"/>
      <c r="K1938" s="159"/>
      <c r="L1938" s="21"/>
      <c r="M1938" s="102">
        <v>3</v>
      </c>
      <c r="N1938" s="245" t="s">
        <v>387</v>
      </c>
      <c r="O1938" s="246"/>
      <c r="P1938" s="246"/>
      <c r="Q1938" s="102">
        <v>19</v>
      </c>
      <c r="R1938" s="248" t="s">
        <v>384</v>
      </c>
      <c r="S1938" s="249"/>
      <c r="T1938" s="250"/>
      <c r="U1938" s="132"/>
    </row>
    <row r="1939" spans="1:21" ht="27" customHeight="1">
      <c r="A1939" s="265" t="s">
        <v>126</v>
      </c>
      <c r="B1939" s="266"/>
      <c r="C1939" s="158"/>
      <c r="D1939" s="158"/>
      <c r="E1939" s="108">
        <f t="shared" si="53"/>
        <v>0</v>
      </c>
      <c r="F1939" s="160"/>
      <c r="G1939" s="161"/>
      <c r="H1939" s="159"/>
      <c r="I1939" s="159"/>
      <c r="J1939" s="159"/>
      <c r="K1939" s="159"/>
      <c r="L1939" s="21"/>
      <c r="M1939" s="102">
        <v>4</v>
      </c>
      <c r="N1939" s="245" t="s">
        <v>362</v>
      </c>
      <c r="O1939" s="246"/>
      <c r="P1939" s="246"/>
      <c r="Q1939" s="102">
        <v>20</v>
      </c>
      <c r="R1939" s="248" t="s">
        <v>383</v>
      </c>
      <c r="S1939" s="249"/>
      <c r="T1939" s="250"/>
      <c r="U1939" s="132"/>
    </row>
    <row r="1940" spans="1:21" ht="24.75" customHeight="1">
      <c r="A1940" s="265" t="s">
        <v>127</v>
      </c>
      <c r="B1940" s="266"/>
      <c r="C1940" s="158"/>
      <c r="D1940" s="158"/>
      <c r="E1940" s="108">
        <f t="shared" si="53"/>
        <v>0</v>
      </c>
      <c r="F1940" s="160"/>
      <c r="G1940" s="161"/>
      <c r="H1940" s="159"/>
      <c r="I1940" s="159"/>
      <c r="J1940" s="159"/>
      <c r="K1940" s="159"/>
      <c r="L1940" s="21"/>
      <c r="M1940" s="102">
        <v>5</v>
      </c>
      <c r="N1940" s="245" t="s">
        <v>363</v>
      </c>
      <c r="O1940" s="246"/>
      <c r="P1940" s="246"/>
      <c r="Q1940" s="109">
        <v>21</v>
      </c>
      <c r="R1940" s="248" t="s">
        <v>380</v>
      </c>
      <c r="S1940" s="249"/>
      <c r="T1940" s="250"/>
      <c r="U1940" s="132"/>
    </row>
    <row r="1941" spans="1:21" ht="24.75" customHeight="1">
      <c r="A1941" s="270" t="s">
        <v>658</v>
      </c>
      <c r="B1941" s="271"/>
      <c r="C1941" s="158"/>
      <c r="D1941" s="158"/>
      <c r="E1941" s="108">
        <f t="shared" si="53"/>
        <v>0</v>
      </c>
      <c r="F1941" s="160"/>
      <c r="G1941" s="161"/>
      <c r="H1941" s="159"/>
      <c r="I1941" s="159"/>
      <c r="J1941" s="159"/>
      <c r="K1941" s="159"/>
      <c r="L1941" s="21"/>
      <c r="M1941" s="102">
        <v>6</v>
      </c>
      <c r="N1941" s="245" t="s">
        <v>364</v>
      </c>
      <c r="O1941" s="246"/>
      <c r="P1941" s="246"/>
      <c r="Q1941" s="102">
        <v>22</v>
      </c>
      <c r="R1941" s="248" t="s">
        <v>379</v>
      </c>
      <c r="S1941" s="249"/>
      <c r="T1941" s="250"/>
      <c r="U1941" s="132"/>
    </row>
    <row r="1942" spans="1:21" ht="24.75" customHeight="1">
      <c r="A1942" s="270" t="s">
        <v>659</v>
      </c>
      <c r="B1942" s="271"/>
      <c r="C1942" s="158"/>
      <c r="D1942" s="158"/>
      <c r="E1942" s="108">
        <f t="shared" si="53"/>
        <v>0</v>
      </c>
      <c r="F1942" s="160"/>
      <c r="G1942" s="161"/>
      <c r="H1942" s="159"/>
      <c r="I1942" s="159"/>
      <c r="J1942" s="159"/>
      <c r="K1942" s="159"/>
      <c r="L1942" s="21"/>
      <c r="M1942" s="102">
        <v>7</v>
      </c>
      <c r="N1942" s="245" t="s">
        <v>365</v>
      </c>
      <c r="O1942" s="246"/>
      <c r="P1942" s="246"/>
      <c r="Q1942" s="102">
        <v>23</v>
      </c>
      <c r="R1942" s="248" t="s">
        <v>378</v>
      </c>
      <c r="S1942" s="249"/>
      <c r="T1942" s="250"/>
      <c r="U1942" s="132"/>
    </row>
    <row r="1943" spans="1:21" ht="29.4" customHeight="1">
      <c r="A1943" s="272" t="s">
        <v>128</v>
      </c>
      <c r="B1943" s="273"/>
      <c r="C1943" s="158"/>
      <c r="D1943" s="158"/>
      <c r="E1943" s="108">
        <f t="shared" si="53"/>
        <v>0</v>
      </c>
      <c r="F1943" s="160"/>
      <c r="G1943" s="161"/>
      <c r="H1943" s="159"/>
      <c r="I1943" s="159"/>
      <c r="J1943" s="159"/>
      <c r="K1943" s="159"/>
      <c r="L1943" s="21"/>
      <c r="M1943" s="102">
        <v>8</v>
      </c>
      <c r="N1943" s="245" t="s">
        <v>366</v>
      </c>
      <c r="O1943" s="246"/>
      <c r="P1943" s="246"/>
      <c r="Q1943" s="109">
        <v>24</v>
      </c>
      <c r="R1943" s="248" t="s">
        <v>377</v>
      </c>
      <c r="S1943" s="249"/>
      <c r="T1943" s="250"/>
      <c r="U1943" s="132"/>
    </row>
    <row r="1944" spans="1:21" ht="32.4" customHeight="1">
      <c r="A1944" s="268" t="s">
        <v>734</v>
      </c>
      <c r="B1944" s="269"/>
      <c r="C1944" s="158"/>
      <c r="D1944" s="158"/>
      <c r="E1944" s="108">
        <f t="shared" si="53"/>
        <v>0</v>
      </c>
      <c r="F1944" s="160"/>
      <c r="G1944" s="161"/>
      <c r="H1944" s="159"/>
      <c r="I1944" s="159"/>
      <c r="J1944" s="159"/>
      <c r="K1944" s="159"/>
      <c r="L1944" s="21"/>
      <c r="M1944" s="102">
        <v>9</v>
      </c>
      <c r="N1944" s="245" t="s">
        <v>367</v>
      </c>
      <c r="O1944" s="246"/>
      <c r="P1944" s="246"/>
      <c r="Q1944" s="102">
        <v>25</v>
      </c>
      <c r="R1944" s="248" t="s">
        <v>376</v>
      </c>
      <c r="S1944" s="249"/>
      <c r="T1944" s="250"/>
      <c r="U1944" s="132"/>
    </row>
    <row r="1945" spans="1:21" ht="24.75" customHeight="1">
      <c r="A1945" s="265" t="s">
        <v>129</v>
      </c>
      <c r="B1945" s="266"/>
      <c r="C1945" s="158"/>
      <c r="D1945" s="158"/>
      <c r="E1945" s="108">
        <f t="shared" si="53"/>
        <v>0</v>
      </c>
      <c r="F1945" s="160"/>
      <c r="G1945" s="161"/>
      <c r="H1945" s="159"/>
      <c r="I1945" s="159"/>
      <c r="J1945" s="159"/>
      <c r="K1945" s="159"/>
      <c r="L1945" s="21"/>
      <c r="M1945" s="102">
        <v>10</v>
      </c>
      <c r="N1945" s="245" t="s">
        <v>368</v>
      </c>
      <c r="O1945" s="246"/>
      <c r="P1945" s="246"/>
      <c r="Q1945" s="102">
        <v>26</v>
      </c>
      <c r="R1945" s="248" t="s">
        <v>375</v>
      </c>
      <c r="S1945" s="249"/>
      <c r="T1945" s="250"/>
      <c r="U1945" s="132"/>
    </row>
    <row r="1946" spans="1:21" ht="24.75" customHeight="1">
      <c r="A1946" s="270" t="s">
        <v>660</v>
      </c>
      <c r="B1946" s="271"/>
      <c r="C1946" s="158"/>
      <c r="D1946" s="158"/>
      <c r="E1946" s="108">
        <f t="shared" si="53"/>
        <v>0</v>
      </c>
      <c r="F1946" s="160"/>
      <c r="G1946" s="161"/>
      <c r="H1946" s="159"/>
      <c r="I1946" s="159"/>
      <c r="J1946" s="159"/>
      <c r="K1946" s="159"/>
      <c r="L1946" s="21"/>
      <c r="M1946" s="102">
        <v>11</v>
      </c>
      <c r="N1946" s="245" t="s">
        <v>245</v>
      </c>
      <c r="O1946" s="246"/>
      <c r="P1946" s="246"/>
      <c r="Q1946" s="109">
        <v>27</v>
      </c>
      <c r="R1946" s="248" t="s">
        <v>374</v>
      </c>
      <c r="S1946" s="249"/>
      <c r="T1946" s="250"/>
      <c r="U1946" s="132"/>
    </row>
    <row r="1947" spans="1:21" ht="24.75" customHeight="1">
      <c r="A1947" s="265" t="s">
        <v>130</v>
      </c>
      <c r="B1947" s="266"/>
      <c r="C1947" s="158"/>
      <c r="D1947" s="158"/>
      <c r="E1947" s="108">
        <f t="shared" si="53"/>
        <v>0</v>
      </c>
      <c r="F1947" s="160"/>
      <c r="G1947" s="161"/>
      <c r="H1947" s="159"/>
      <c r="I1947" s="159"/>
      <c r="J1947" s="159"/>
      <c r="K1947" s="159"/>
      <c r="L1947" s="21"/>
      <c r="M1947" s="102">
        <v>12</v>
      </c>
      <c r="N1947" s="245" t="s">
        <v>369</v>
      </c>
      <c r="O1947" s="246"/>
      <c r="P1947" s="246"/>
      <c r="Q1947" s="102">
        <v>28</v>
      </c>
      <c r="R1947" s="248" t="s">
        <v>373</v>
      </c>
      <c r="S1947" s="249"/>
      <c r="T1947" s="250"/>
      <c r="U1947" s="132"/>
    </row>
    <row r="1948" spans="1:21" ht="24.75" customHeight="1">
      <c r="A1948" s="265" t="s">
        <v>131</v>
      </c>
      <c r="B1948" s="266"/>
      <c r="C1948" s="158"/>
      <c r="D1948" s="158"/>
      <c r="E1948" s="108">
        <f t="shared" si="53"/>
        <v>0</v>
      </c>
      <c r="F1948" s="160"/>
      <c r="G1948" s="161"/>
      <c r="H1948" s="159"/>
      <c r="I1948" s="159"/>
      <c r="J1948" s="159"/>
      <c r="K1948" s="159"/>
      <c r="L1948" s="21"/>
      <c r="M1948" s="102">
        <v>13</v>
      </c>
      <c r="N1948" s="245" t="s">
        <v>388</v>
      </c>
      <c r="O1948" s="246"/>
      <c r="P1948" s="246"/>
      <c r="Q1948" s="102">
        <v>29</v>
      </c>
      <c r="R1948" s="248" t="s">
        <v>372</v>
      </c>
      <c r="S1948" s="249"/>
      <c r="T1948" s="250"/>
      <c r="U1948" s="132"/>
    </row>
    <row r="1949" spans="1:21" ht="24.75" customHeight="1">
      <c r="A1949" s="265" t="s">
        <v>132</v>
      </c>
      <c r="B1949" s="266"/>
      <c r="C1949" s="158"/>
      <c r="D1949" s="158"/>
      <c r="E1949" s="108">
        <f t="shared" si="53"/>
        <v>0</v>
      </c>
      <c r="F1949" s="160"/>
      <c r="G1949" s="161"/>
      <c r="H1949" s="159"/>
      <c r="I1949" s="159"/>
      <c r="J1949" s="159"/>
      <c r="K1949" s="159"/>
      <c r="L1949" s="21"/>
      <c r="M1949" s="102">
        <v>14</v>
      </c>
      <c r="N1949" s="245" t="s">
        <v>389</v>
      </c>
      <c r="O1949" s="246"/>
      <c r="P1949" s="246"/>
      <c r="Q1949" s="109">
        <v>30</v>
      </c>
      <c r="R1949" s="248" t="s">
        <v>371</v>
      </c>
      <c r="S1949" s="249"/>
      <c r="T1949" s="250"/>
      <c r="U1949" s="132"/>
    </row>
    <row r="1950" spans="1:21" ht="24.75" customHeight="1">
      <c r="A1950" s="251" t="s">
        <v>731</v>
      </c>
      <c r="B1950" s="252"/>
      <c r="C1950" s="154" t="str">
        <f>IF(COUNTBLANK(C1937:C1949),"空欄あり",COUNT(C1937:C1949)-COUNTIF(C1937:C1949,0))</f>
        <v>空欄あり</v>
      </c>
      <c r="D1950" s="154" t="str">
        <f>IF(COUNTBLANK(D1937:D1949),"空欄あり",COUNT(D1937:D1949)-COUNTIF(D1937:D1949,0))</f>
        <v>空欄あり</v>
      </c>
      <c r="E1950" s="157"/>
      <c r="F1950" s="21"/>
      <c r="G1950" s="21"/>
      <c r="H1950" s="21"/>
      <c r="I1950" s="21"/>
      <c r="J1950" s="21"/>
      <c r="K1950" s="21"/>
      <c r="L1950" s="21"/>
      <c r="M1950" s="102">
        <v>15</v>
      </c>
      <c r="N1950" s="245" t="s">
        <v>390</v>
      </c>
      <c r="O1950" s="246"/>
      <c r="P1950" s="247"/>
      <c r="Q1950" s="102">
        <v>31</v>
      </c>
      <c r="R1950" s="248" t="s">
        <v>370</v>
      </c>
      <c r="S1950" s="249"/>
      <c r="T1950" s="250"/>
      <c r="U1950" s="132"/>
    </row>
    <row r="1951" spans="1:21" ht="24.75" customHeight="1">
      <c r="A1951" s="251" t="s">
        <v>732</v>
      </c>
      <c r="B1951" s="252"/>
      <c r="C1951" s="154" t="str">
        <f>IF(C1950="空欄あり","-",IF(D1934="","-",IF(I1934="","-",IF(G1951=0,"-",IF(C1950=10,SUM(C1937:C1949)*1.3,IF(C1950=11,SUM(C1937:C1949)*1.182,IF(C1950=12,SUM(C1937:C1949)*1.084,IF(C1950=13,SUM(C1937:C1949)*1,"-"))))))))</f>
        <v>-</v>
      </c>
      <c r="D1951" s="154" t="str">
        <f>IF(D1950="空欄あり","-",IF(D1934="","-",IF(I1934="","-",IF(G1951=0,"-",IF(D1950=10,SUM(D1937:D1949)*1.3,IF(D1950=11,SUM(D1937:D1949)*1.182,IF(D1950=12,SUM(D1937:D1949)*1.084,IF(D1950=13,SUM(D1937:D1949)*1,"-"))))))))</f>
        <v>-</v>
      </c>
      <c r="E1951" s="156" t="str">
        <f>IF(C1951="-","-",IF(D1951="-","-",D1951-C1951))</f>
        <v>-</v>
      </c>
      <c r="F1951" s="21"/>
      <c r="G1951" s="155">
        <f>IF(A1944=選択肢!$A$13,1,IF(A1944=選択肢!$A$14,1,0))</f>
        <v>0</v>
      </c>
      <c r="H1951" s="21"/>
      <c r="I1951" s="21"/>
      <c r="J1951" s="21"/>
      <c r="K1951" s="21"/>
      <c r="L1951" s="21"/>
      <c r="M1951" s="102">
        <v>16</v>
      </c>
      <c r="N1951" s="245" t="s">
        <v>391</v>
      </c>
      <c r="O1951" s="246"/>
      <c r="P1951" s="247"/>
      <c r="Q1951" s="21"/>
      <c r="R1951" s="21"/>
      <c r="S1951" s="21"/>
      <c r="T1951" s="21"/>
      <c r="U1951" s="132"/>
    </row>
    <row r="1952" spans="1:21" ht="18.600000000000001" thickBot="1">
      <c r="A1952" s="143"/>
      <c r="B1952" s="142"/>
      <c r="C1952" s="142"/>
      <c r="D1952" s="142"/>
      <c r="E1952" s="142"/>
      <c r="F1952" s="135"/>
      <c r="G1952" s="135"/>
      <c r="H1952" s="135"/>
      <c r="I1952" s="135"/>
      <c r="J1952" s="135"/>
      <c r="K1952" s="135"/>
      <c r="L1952" s="135"/>
      <c r="M1952" s="135"/>
      <c r="N1952" s="135"/>
      <c r="O1952" s="135"/>
      <c r="P1952" s="135"/>
      <c r="Q1952" s="135"/>
      <c r="R1952" s="135"/>
      <c r="S1952" s="135"/>
      <c r="T1952" s="135"/>
      <c r="U1952" s="136"/>
    </row>
  </sheetData>
  <sheetProtection algorithmName="SHA-512" hashValue="EP6cTWQ3Lxi4Crui5zFlVeT2mB/kjPltw6//Tj2CSI07J6VAjkETuf7UC5Ktw8alXQufj+O8HsS/WhfsRaB7Nw==" saltValue="AHwFfSY7Nhyevabw1jtkqw==" spinCount="100000" sheet="1" objects="1" scenarios="1"/>
  <mergeCells count="4400">
    <mergeCell ref="N1897:P1897"/>
    <mergeCell ref="R1897:T1897"/>
    <mergeCell ref="A1898:B1898"/>
    <mergeCell ref="N1898:P1898"/>
    <mergeCell ref="R1898:T1898"/>
    <mergeCell ref="A1899:B1899"/>
    <mergeCell ref="N1899:P1899"/>
    <mergeCell ref="R1899:T1899"/>
    <mergeCell ref="A1900:B1900"/>
    <mergeCell ref="N1900:P1900"/>
    <mergeCell ref="R1900:T1900"/>
    <mergeCell ref="N1940:P1940"/>
    <mergeCell ref="R1940:T1940"/>
    <mergeCell ref="A1941:B1941"/>
    <mergeCell ref="N1941:P1941"/>
    <mergeCell ref="R1941:T1941"/>
    <mergeCell ref="C1923:E1923"/>
    <mergeCell ref="F1926:K1926"/>
    <mergeCell ref="F1927:G1927"/>
    <mergeCell ref="H1927:I1927"/>
    <mergeCell ref="A1932:T1933"/>
    <mergeCell ref="A1934:C1934"/>
    <mergeCell ref="D1934:E1934"/>
    <mergeCell ref="F1934:H1934"/>
    <mergeCell ref="I1934:J1934"/>
    <mergeCell ref="M1934:T1934"/>
    <mergeCell ref="A1926:B1926"/>
    <mergeCell ref="C1926:E1926"/>
    <mergeCell ref="A1927:B1927"/>
    <mergeCell ref="C1927:E1927"/>
    <mergeCell ref="A1928:B1928"/>
    <mergeCell ref="C1928:E1928"/>
    <mergeCell ref="N1862:P1862"/>
    <mergeCell ref="R1862:T1862"/>
    <mergeCell ref="A1863:B1863"/>
    <mergeCell ref="A1864:B1864"/>
    <mergeCell ref="F1877:G1877"/>
    <mergeCell ref="H1877:K1877"/>
    <mergeCell ref="A1869:B1869"/>
    <mergeCell ref="N1869:P1869"/>
    <mergeCell ref="R1869:T1869"/>
    <mergeCell ref="A1870:B1870"/>
    <mergeCell ref="N1870:P1870"/>
    <mergeCell ref="R1870:T1870"/>
    <mergeCell ref="A1868:B1868"/>
    <mergeCell ref="N1868:P1868"/>
    <mergeCell ref="R1868:T1868"/>
    <mergeCell ref="N1863:P1863"/>
    <mergeCell ref="R1863:T1863"/>
    <mergeCell ref="N1864:P1864"/>
    <mergeCell ref="R1864:T1864"/>
    <mergeCell ref="A1865:B1865"/>
    <mergeCell ref="N1865:P1865"/>
    <mergeCell ref="R1865:T1865"/>
    <mergeCell ref="F1896:K1896"/>
    <mergeCell ref="N1896:P1896"/>
    <mergeCell ref="R1896:T1896"/>
    <mergeCell ref="A1871:B1871"/>
    <mergeCell ref="N1871:P1871"/>
    <mergeCell ref="R1871:T1871"/>
    <mergeCell ref="A1866:B1866"/>
    <mergeCell ref="N1866:P1866"/>
    <mergeCell ref="R1866:T1866"/>
    <mergeCell ref="A1867:B1867"/>
    <mergeCell ref="N1867:P1867"/>
    <mergeCell ref="R1867:T1867"/>
    <mergeCell ref="N1820:P1820"/>
    <mergeCell ref="R1820:T1820"/>
    <mergeCell ref="N1822:P1822"/>
    <mergeCell ref="R1822:T1822"/>
    <mergeCell ref="A1823:B1823"/>
    <mergeCell ref="A1824:B1824"/>
    <mergeCell ref="F1838:G1838"/>
    <mergeCell ref="H1838:K1838"/>
    <mergeCell ref="A1840:B1840"/>
    <mergeCell ref="C1840:E1840"/>
    <mergeCell ref="A1841:B1841"/>
    <mergeCell ref="C1841:E1841"/>
    <mergeCell ref="A1842:B1842"/>
    <mergeCell ref="C1842:E1842"/>
    <mergeCell ref="A1843:B1843"/>
    <mergeCell ref="C1843:E1843"/>
    <mergeCell ref="F1843:H1843"/>
    <mergeCell ref="I1843:K1843"/>
    <mergeCell ref="A1828:B1828"/>
    <mergeCell ref="N1828:P1828"/>
    <mergeCell ref="A1789:B1789"/>
    <mergeCell ref="N1789:P1789"/>
    <mergeCell ref="R1789:T1789"/>
    <mergeCell ref="A1790:B1790"/>
    <mergeCell ref="N1790:P1790"/>
    <mergeCell ref="R1790:T1790"/>
    <mergeCell ref="A1791:B1791"/>
    <mergeCell ref="N1791:P1791"/>
    <mergeCell ref="R1791:T1791"/>
    <mergeCell ref="R1826:T1826"/>
    <mergeCell ref="A1827:B1827"/>
    <mergeCell ref="N1827:P1827"/>
    <mergeCell ref="R1827:T1827"/>
    <mergeCell ref="N1823:P1823"/>
    <mergeCell ref="R1823:T1823"/>
    <mergeCell ref="N1824:P1824"/>
    <mergeCell ref="R1824:T1824"/>
    <mergeCell ref="A1821:B1821"/>
    <mergeCell ref="A1809:B1809"/>
    <mergeCell ref="C1809:E1809"/>
    <mergeCell ref="A1810:B1810"/>
    <mergeCell ref="C1810:E1810"/>
    <mergeCell ref="R1828:T1828"/>
    <mergeCell ref="A1829:B1829"/>
    <mergeCell ref="N1829:P1829"/>
    <mergeCell ref="R1829:T1829"/>
    <mergeCell ref="A1830:B1830"/>
    <mergeCell ref="N1830:P1830"/>
    <mergeCell ref="R1830:T1830"/>
    <mergeCell ref="A1825:B1825"/>
    <mergeCell ref="N1825:P1825"/>
    <mergeCell ref="R1825:T1825"/>
    <mergeCell ref="A1826:B1826"/>
    <mergeCell ref="N1826:P1826"/>
    <mergeCell ref="F1804:H1804"/>
    <mergeCell ref="I1804:K1804"/>
    <mergeCell ref="A1765:B1765"/>
    <mergeCell ref="C1765:E1765"/>
    <mergeCell ref="F1765:H1765"/>
    <mergeCell ref="I1765:K1765"/>
    <mergeCell ref="F1770:K1770"/>
    <mergeCell ref="F1771:G1771"/>
    <mergeCell ref="H1771:I1771"/>
    <mergeCell ref="J1771:K1771"/>
    <mergeCell ref="A1772:B1772"/>
    <mergeCell ref="C1772:E1772"/>
    <mergeCell ref="F1772:G1772"/>
    <mergeCell ref="H1772:I1772"/>
    <mergeCell ref="J1772:K1772"/>
    <mergeCell ref="A1773:B1773"/>
    <mergeCell ref="C1773:D1773"/>
    <mergeCell ref="A1776:T1777"/>
    <mergeCell ref="A1778:C1778"/>
    <mergeCell ref="D1778:E1778"/>
    <mergeCell ref="F1778:H1778"/>
    <mergeCell ref="I1778:J1778"/>
    <mergeCell ref="M1778:T1778"/>
    <mergeCell ref="A1770:B1770"/>
    <mergeCell ref="C1770:E1770"/>
    <mergeCell ref="A1771:B1771"/>
    <mergeCell ref="C1771:E1771"/>
    <mergeCell ref="A1688:B1688"/>
    <mergeCell ref="C1688:E1688"/>
    <mergeCell ref="A1689:B1689"/>
    <mergeCell ref="C1689:E1689"/>
    <mergeCell ref="A1677:B1677"/>
    <mergeCell ref="A1766:B1766"/>
    <mergeCell ref="C1766:E1766"/>
    <mergeCell ref="A1767:B1767"/>
    <mergeCell ref="C1767:E1767"/>
    <mergeCell ref="A1701:B1702"/>
    <mergeCell ref="C1701:E1701"/>
    <mergeCell ref="F1701:K1701"/>
    <mergeCell ref="N1701:P1701"/>
    <mergeCell ref="R1701:T1701"/>
    <mergeCell ref="N1702:P1702"/>
    <mergeCell ref="R1702:T1702"/>
    <mergeCell ref="A1694:B1694"/>
    <mergeCell ref="C1694:E1694"/>
    <mergeCell ref="A1695:B1695"/>
    <mergeCell ref="H1733:I1733"/>
    <mergeCell ref="J1733:K1733"/>
    <mergeCell ref="C1734:D1734"/>
    <mergeCell ref="A1737:T1738"/>
    <mergeCell ref="A1739:C1739"/>
    <mergeCell ref="D1739:E1739"/>
    <mergeCell ref="F1739:H1739"/>
    <mergeCell ref="I1739:J1739"/>
    <mergeCell ref="M1739:T1739"/>
    <mergeCell ref="A1754:B1754"/>
    <mergeCell ref="N1754:P1754"/>
    <mergeCell ref="R1754:T1754"/>
    <mergeCell ref="A1755:B1755"/>
    <mergeCell ref="H1693:I1693"/>
    <mergeCell ref="J1693:K1693"/>
    <mergeCell ref="F1694:G1694"/>
    <mergeCell ref="H1694:I1694"/>
    <mergeCell ref="J1694:K1694"/>
    <mergeCell ref="C1695:D1695"/>
    <mergeCell ref="A1698:T1699"/>
    <mergeCell ref="A1700:C1700"/>
    <mergeCell ref="D1700:E1700"/>
    <mergeCell ref="F1700:H1700"/>
    <mergeCell ref="I1700:J1700"/>
    <mergeCell ref="M1700:T1700"/>
    <mergeCell ref="A1692:B1692"/>
    <mergeCell ref="C1692:E1692"/>
    <mergeCell ref="F1692:K1692"/>
    <mergeCell ref="A1693:B1693"/>
    <mergeCell ref="C1693:E1693"/>
    <mergeCell ref="F1693:G1693"/>
    <mergeCell ref="A1639:B1639"/>
    <mergeCell ref="F1643:G1643"/>
    <mergeCell ref="H1643:K1643"/>
    <mergeCell ref="A1645:B1645"/>
    <mergeCell ref="C1645:E1645"/>
    <mergeCell ref="F1648:H1648"/>
    <mergeCell ref="I1648:K1648"/>
    <mergeCell ref="A1638:B1638"/>
    <mergeCell ref="N1638:P1638"/>
    <mergeCell ref="R1638:T1638"/>
    <mergeCell ref="N1639:P1639"/>
    <mergeCell ref="A1646:B1646"/>
    <mergeCell ref="C1646:E1646"/>
    <mergeCell ref="A1647:B1647"/>
    <mergeCell ref="C1647:E1647"/>
    <mergeCell ref="A1635:B1635"/>
    <mergeCell ref="N1635:P1635"/>
    <mergeCell ref="R1635:T1635"/>
    <mergeCell ref="A1636:B1636"/>
    <mergeCell ref="N1636:P1636"/>
    <mergeCell ref="R1636:T1636"/>
    <mergeCell ref="A1648:B1648"/>
    <mergeCell ref="C1648:E1648"/>
    <mergeCell ref="A1637:B1637"/>
    <mergeCell ref="N1637:P1637"/>
    <mergeCell ref="R1637:T1637"/>
    <mergeCell ref="C1539:D1539"/>
    <mergeCell ref="A1542:T1543"/>
    <mergeCell ref="A1544:C1544"/>
    <mergeCell ref="D1544:E1544"/>
    <mergeCell ref="F1544:H1544"/>
    <mergeCell ref="I1544:J1544"/>
    <mergeCell ref="M1544:T1544"/>
    <mergeCell ref="D1583:E1583"/>
    <mergeCell ref="F1583:H1583"/>
    <mergeCell ref="I1583:J1583"/>
    <mergeCell ref="M1583:T1583"/>
    <mergeCell ref="A1584:B1585"/>
    <mergeCell ref="C1584:E1584"/>
    <mergeCell ref="F1584:K1584"/>
    <mergeCell ref="A1599:B1599"/>
    <mergeCell ref="R1599:T1599"/>
    <mergeCell ref="A1600:B1600"/>
    <mergeCell ref="N1600:P1600"/>
    <mergeCell ref="A1594:B1594"/>
    <mergeCell ref="N1594:P1594"/>
    <mergeCell ref="R1594:T1594"/>
    <mergeCell ref="A1595:B1595"/>
    <mergeCell ref="N1595:P1595"/>
    <mergeCell ref="R1595:T1595"/>
    <mergeCell ref="A1596:B1596"/>
    <mergeCell ref="N1596:P1596"/>
    <mergeCell ref="R1596:T1596"/>
    <mergeCell ref="A1591:B1591"/>
    <mergeCell ref="N1591:P1591"/>
    <mergeCell ref="R1591:T1591"/>
    <mergeCell ref="A1592:B1592"/>
    <mergeCell ref="N1592:P1592"/>
    <mergeCell ref="F1536:K1536"/>
    <mergeCell ref="C1537:E1537"/>
    <mergeCell ref="F1537:G1537"/>
    <mergeCell ref="H1537:I1537"/>
    <mergeCell ref="J1537:K1537"/>
    <mergeCell ref="A1528:B1528"/>
    <mergeCell ref="C1528:E1528"/>
    <mergeCell ref="A1529:B1529"/>
    <mergeCell ref="C1529:E1529"/>
    <mergeCell ref="A1517:B1517"/>
    <mergeCell ref="A1514:B1514"/>
    <mergeCell ref="A1508:B1508"/>
    <mergeCell ref="A1500:B1500"/>
    <mergeCell ref="C1500:D1500"/>
    <mergeCell ref="A1503:T1504"/>
    <mergeCell ref="N1517:P1517"/>
    <mergeCell ref="R1517:T1517"/>
    <mergeCell ref="A1518:B1518"/>
    <mergeCell ref="N1518:P1518"/>
    <mergeCell ref="R1518:T1518"/>
    <mergeCell ref="N1519:P1519"/>
    <mergeCell ref="A1519:B1519"/>
    <mergeCell ref="R1519:T1519"/>
    <mergeCell ref="A1520:B1520"/>
    <mergeCell ref="N1520:P1520"/>
    <mergeCell ref="R1520:T1520"/>
    <mergeCell ref="A1521:B1521"/>
    <mergeCell ref="N1521:P1521"/>
    <mergeCell ref="R1521:T1521"/>
    <mergeCell ref="A1522:B1522"/>
    <mergeCell ref="N1522:P1522"/>
    <mergeCell ref="F1526:G1526"/>
    <mergeCell ref="A1436:B1436"/>
    <mergeCell ref="N1436:P1436"/>
    <mergeCell ref="A1466:C1466"/>
    <mergeCell ref="D1466:E1466"/>
    <mergeCell ref="F1466:H1466"/>
    <mergeCell ref="I1466:J1466"/>
    <mergeCell ref="M1466:T1466"/>
    <mergeCell ref="A1467:B1468"/>
    <mergeCell ref="C1467:E1467"/>
    <mergeCell ref="F1467:K1467"/>
    <mergeCell ref="A1479:B1479"/>
    <mergeCell ref="R1479:T1479"/>
    <mergeCell ref="A1475:B1475"/>
    <mergeCell ref="N1475:P1475"/>
    <mergeCell ref="R1475:T1475"/>
    <mergeCell ref="A1476:B1476"/>
    <mergeCell ref="N1476:P1476"/>
    <mergeCell ref="R1476:T1476"/>
    <mergeCell ref="A1477:B1477"/>
    <mergeCell ref="N1477:P1477"/>
    <mergeCell ref="R1477:T1477"/>
    <mergeCell ref="A1472:B1472"/>
    <mergeCell ref="N1472:P1472"/>
    <mergeCell ref="R1472:T1472"/>
    <mergeCell ref="A1473:B1473"/>
    <mergeCell ref="N1473:P1473"/>
    <mergeCell ref="R1473:T1473"/>
    <mergeCell ref="N1467:P1467"/>
    <mergeCell ref="R1467:T1467"/>
    <mergeCell ref="N1468:P1468"/>
    <mergeCell ref="R1468:T1468"/>
    <mergeCell ref="A1469:B1469"/>
    <mergeCell ref="N1399:P1399"/>
    <mergeCell ref="N1404:P1404"/>
    <mergeCell ref="R1404:T1404"/>
    <mergeCell ref="A1405:B1405"/>
    <mergeCell ref="N1405:P1405"/>
    <mergeCell ref="F1409:G1409"/>
    <mergeCell ref="H1409:K1409"/>
    <mergeCell ref="A1412:B1412"/>
    <mergeCell ref="C1412:E1412"/>
    <mergeCell ref="A1413:B1413"/>
    <mergeCell ref="C1413:E1413"/>
    <mergeCell ref="F1414:H1414"/>
    <mergeCell ref="I1414:K1414"/>
    <mergeCell ref="A1419:B1419"/>
    <mergeCell ref="C1419:E1419"/>
    <mergeCell ref="F1419:K1419"/>
    <mergeCell ref="A1420:B1420"/>
    <mergeCell ref="C1420:E1420"/>
    <mergeCell ref="F1420:G1420"/>
    <mergeCell ref="H1420:I1420"/>
    <mergeCell ref="J1420:K1420"/>
    <mergeCell ref="A1404:B1404"/>
    <mergeCell ref="A1411:B1411"/>
    <mergeCell ref="C1411:E1411"/>
    <mergeCell ref="A1402:B1402"/>
    <mergeCell ref="N1402:P1402"/>
    <mergeCell ref="R1402:T1402"/>
    <mergeCell ref="A1403:B1403"/>
    <mergeCell ref="N1403:P1403"/>
    <mergeCell ref="R1403:T1403"/>
    <mergeCell ref="N1395:P1395"/>
    <mergeCell ref="R1395:T1395"/>
    <mergeCell ref="A1396:B1396"/>
    <mergeCell ref="N1396:P1396"/>
    <mergeCell ref="R1396:T1396"/>
    <mergeCell ref="A1397:B1397"/>
    <mergeCell ref="N1397:P1397"/>
    <mergeCell ref="R1397:T1397"/>
    <mergeCell ref="A1392:B1392"/>
    <mergeCell ref="N1392:P1392"/>
    <mergeCell ref="R1392:T1392"/>
    <mergeCell ref="A1393:B1393"/>
    <mergeCell ref="N1393:P1393"/>
    <mergeCell ref="R1393:T1393"/>
    <mergeCell ref="A1398:B1398"/>
    <mergeCell ref="N1398:P1398"/>
    <mergeCell ref="R1398:T1398"/>
    <mergeCell ref="A1394:B1394"/>
    <mergeCell ref="N1394:P1394"/>
    <mergeCell ref="R1394:T1394"/>
    <mergeCell ref="A1350:B1351"/>
    <mergeCell ref="C1350:E1350"/>
    <mergeCell ref="F1350:K1350"/>
    <mergeCell ref="N1350:P1350"/>
    <mergeCell ref="R1350:T1350"/>
    <mergeCell ref="C1343:E1343"/>
    <mergeCell ref="N1351:P1351"/>
    <mergeCell ref="R1351:T1351"/>
    <mergeCell ref="I1375:K1375"/>
    <mergeCell ref="C1377:E1377"/>
    <mergeCell ref="A1380:B1380"/>
    <mergeCell ref="C1380:E1380"/>
    <mergeCell ref="F1380:K1380"/>
    <mergeCell ref="A1366:B1366"/>
    <mergeCell ref="A1376:B1376"/>
    <mergeCell ref="C1376:E1376"/>
    <mergeCell ref="A1377:B1377"/>
    <mergeCell ref="A1374:B1374"/>
    <mergeCell ref="C1374:E1374"/>
    <mergeCell ref="A1375:B1375"/>
    <mergeCell ref="C1375:E1375"/>
    <mergeCell ref="A1361:B1361"/>
    <mergeCell ref="N1361:P1361"/>
    <mergeCell ref="R1361:T1361"/>
    <mergeCell ref="A1362:B1362"/>
    <mergeCell ref="N1362:P1362"/>
    <mergeCell ref="R1362:T1362"/>
    <mergeCell ref="A1354:B1354"/>
    <mergeCell ref="N1354:P1354"/>
    <mergeCell ref="R1354:T1354"/>
    <mergeCell ref="A1355:B1355"/>
    <mergeCell ref="N1355:P1355"/>
    <mergeCell ref="C1342:E1342"/>
    <mergeCell ref="F1342:G1342"/>
    <mergeCell ref="H1342:I1342"/>
    <mergeCell ref="J1342:K1342"/>
    <mergeCell ref="A1341:B1341"/>
    <mergeCell ref="C1341:E1341"/>
    <mergeCell ref="F1341:K1341"/>
    <mergeCell ref="A1342:B1342"/>
    <mergeCell ref="F1331:G1331"/>
    <mergeCell ref="A1343:B1343"/>
    <mergeCell ref="F1343:G1343"/>
    <mergeCell ref="H1343:I1343"/>
    <mergeCell ref="J1343:K1343"/>
    <mergeCell ref="A1344:B1344"/>
    <mergeCell ref="C1344:D1344"/>
    <mergeCell ref="A1347:T1348"/>
    <mergeCell ref="A1349:C1349"/>
    <mergeCell ref="D1349:E1349"/>
    <mergeCell ref="F1349:H1349"/>
    <mergeCell ref="I1349:J1349"/>
    <mergeCell ref="M1349:T1349"/>
    <mergeCell ref="N1319:P1319"/>
    <mergeCell ref="N1314:P1314"/>
    <mergeCell ref="R1314:T1314"/>
    <mergeCell ref="H1331:K1331"/>
    <mergeCell ref="A1333:B1333"/>
    <mergeCell ref="C1333:E1333"/>
    <mergeCell ref="F1336:H1336"/>
    <mergeCell ref="I1336:K1336"/>
    <mergeCell ref="C1337:E1337"/>
    <mergeCell ref="A1338:B1338"/>
    <mergeCell ref="C1338:E1338"/>
    <mergeCell ref="A1337:B1337"/>
    <mergeCell ref="A1334:B1334"/>
    <mergeCell ref="C1334:E1334"/>
    <mergeCell ref="A1335:B1335"/>
    <mergeCell ref="C1335:E1335"/>
    <mergeCell ref="A1336:B1336"/>
    <mergeCell ref="C1336:E1336"/>
    <mergeCell ref="A1315:B1315"/>
    <mergeCell ref="N1315:P1315"/>
    <mergeCell ref="R1315:T1315"/>
    <mergeCell ref="A1316:B1316"/>
    <mergeCell ref="N1316:P1316"/>
    <mergeCell ref="R1316:T1316"/>
    <mergeCell ref="A1317:B1317"/>
    <mergeCell ref="N1317:P1317"/>
    <mergeCell ref="R1317:T1317"/>
    <mergeCell ref="N1312:P1312"/>
    <mergeCell ref="R1312:T1312"/>
    <mergeCell ref="A1313:B1313"/>
    <mergeCell ref="N1313:P1313"/>
    <mergeCell ref="R1313:T1313"/>
    <mergeCell ref="A1314:B1314"/>
    <mergeCell ref="A1318:B1318"/>
    <mergeCell ref="N1318:P1318"/>
    <mergeCell ref="R1318:T1318"/>
    <mergeCell ref="R1273:T1273"/>
    <mergeCell ref="A1272:B1273"/>
    <mergeCell ref="C1272:E1272"/>
    <mergeCell ref="F1272:K1272"/>
    <mergeCell ref="A1277:B1277"/>
    <mergeCell ref="N1277:P1277"/>
    <mergeCell ref="H1292:K1292"/>
    <mergeCell ref="C1297:E1297"/>
    <mergeCell ref="F1297:H1297"/>
    <mergeCell ref="I1297:K1297"/>
    <mergeCell ref="A1298:B1298"/>
    <mergeCell ref="C1298:E1298"/>
    <mergeCell ref="A1294:B1294"/>
    <mergeCell ref="C1294:E1294"/>
    <mergeCell ref="A1295:B1295"/>
    <mergeCell ref="C1295:E1295"/>
    <mergeCell ref="A1286:B1286"/>
    <mergeCell ref="A1287:B1287"/>
    <mergeCell ref="A1288:B1288"/>
    <mergeCell ref="N1286:P1286"/>
    <mergeCell ref="R1286:T1286"/>
    <mergeCell ref="N1287:P1287"/>
    <mergeCell ref="R1287:T1287"/>
    <mergeCell ref="N1288:P1288"/>
    <mergeCell ref="F1292:G1292"/>
    <mergeCell ref="A1280:B1280"/>
    <mergeCell ref="N1280:P1280"/>
    <mergeCell ref="R1280:T1280"/>
    <mergeCell ref="A1281:B1281"/>
    <mergeCell ref="N1281:P1281"/>
    <mergeCell ref="R1281:T1281"/>
    <mergeCell ref="A1282:B1282"/>
    <mergeCell ref="C1256:E1256"/>
    <mergeCell ref="A1248:B1248"/>
    <mergeCell ref="A1249:B1249"/>
    <mergeCell ref="C1265:E1265"/>
    <mergeCell ref="F1265:G1265"/>
    <mergeCell ref="H1265:I1265"/>
    <mergeCell ref="J1265:K1265"/>
    <mergeCell ref="C1266:D1266"/>
    <mergeCell ref="A1269:T1270"/>
    <mergeCell ref="A1271:C1271"/>
    <mergeCell ref="D1271:E1271"/>
    <mergeCell ref="F1271:H1271"/>
    <mergeCell ref="I1271:J1271"/>
    <mergeCell ref="M1271:T1271"/>
    <mergeCell ref="A1265:B1265"/>
    <mergeCell ref="A1266:B1266"/>
    <mergeCell ref="C1263:E1263"/>
    <mergeCell ref="F1263:K1263"/>
    <mergeCell ref="A1258:B1258"/>
    <mergeCell ref="C1258:E1258"/>
    <mergeCell ref="F1258:H1258"/>
    <mergeCell ref="I1258:K1258"/>
    <mergeCell ref="A1259:B1259"/>
    <mergeCell ref="I1219:K1219"/>
    <mergeCell ref="A1220:B1220"/>
    <mergeCell ref="C1220:E1220"/>
    <mergeCell ref="A1221:B1221"/>
    <mergeCell ref="C1221:E1221"/>
    <mergeCell ref="A1224:B1224"/>
    <mergeCell ref="C1224:E1224"/>
    <mergeCell ref="F1224:K1224"/>
    <mergeCell ref="C1225:E1225"/>
    <mergeCell ref="F1225:G1225"/>
    <mergeCell ref="H1225:I1225"/>
    <mergeCell ref="J1225:K1225"/>
    <mergeCell ref="C1226:E1226"/>
    <mergeCell ref="F1226:G1226"/>
    <mergeCell ref="H1226:I1226"/>
    <mergeCell ref="J1226:K1226"/>
    <mergeCell ref="C1227:D1227"/>
    <mergeCell ref="R1204:T1204"/>
    <mergeCell ref="A1205:B1205"/>
    <mergeCell ref="N1205:P1205"/>
    <mergeCell ref="R1205:T1205"/>
    <mergeCell ref="N1206:P1206"/>
    <mergeCell ref="R1206:T1206"/>
    <mergeCell ref="N1207:P1207"/>
    <mergeCell ref="R1207:T1207"/>
    <mergeCell ref="N1208:P1208"/>
    <mergeCell ref="R1208:T1208"/>
    <mergeCell ref="N1209:P1209"/>
    <mergeCell ref="R1209:T1209"/>
    <mergeCell ref="N1210:P1210"/>
    <mergeCell ref="F1214:G1214"/>
    <mergeCell ref="H1214:K1214"/>
    <mergeCell ref="A1210:B1210"/>
    <mergeCell ref="A1206:B1206"/>
    <mergeCell ref="A1207:B1207"/>
    <mergeCell ref="A1208:B1208"/>
    <mergeCell ref="A1209:B1209"/>
    <mergeCell ref="N1168:P1168"/>
    <mergeCell ref="R1168:T1168"/>
    <mergeCell ref="N1169:P1169"/>
    <mergeCell ref="R1169:T1169"/>
    <mergeCell ref="N1170:P1170"/>
    <mergeCell ref="R1170:T1170"/>
    <mergeCell ref="N1171:P1171"/>
    <mergeCell ref="H1175:K1175"/>
    <mergeCell ref="C1177:E1177"/>
    <mergeCell ref="A1178:B1178"/>
    <mergeCell ref="C1178:E1178"/>
    <mergeCell ref="A1179:B1179"/>
    <mergeCell ref="C1179:E1179"/>
    <mergeCell ref="A1180:B1180"/>
    <mergeCell ref="C1180:E1180"/>
    <mergeCell ref="F1180:H1180"/>
    <mergeCell ref="I1180:K1180"/>
    <mergeCell ref="N1129:P1129"/>
    <mergeCell ref="R1129:T1129"/>
    <mergeCell ref="A1126:B1126"/>
    <mergeCell ref="A1127:B1127"/>
    <mergeCell ref="A1128:B1128"/>
    <mergeCell ref="A1129:B1129"/>
    <mergeCell ref="N1130:P1130"/>
    <mergeCell ref="R1130:T1130"/>
    <mergeCell ref="N1131:P1131"/>
    <mergeCell ref="R1131:T1131"/>
    <mergeCell ref="A1132:B1132"/>
    <mergeCell ref="N1132:P1132"/>
    <mergeCell ref="H1136:K1136"/>
    <mergeCell ref="A1138:B1138"/>
    <mergeCell ref="C1138:E1138"/>
    <mergeCell ref="A1139:B1139"/>
    <mergeCell ref="C1139:E1139"/>
    <mergeCell ref="A1130:B1130"/>
    <mergeCell ref="A1131:B1131"/>
    <mergeCell ref="I1102:K1102"/>
    <mergeCell ref="A1103:B1103"/>
    <mergeCell ref="A1104:B1104"/>
    <mergeCell ref="C1104:E1104"/>
    <mergeCell ref="C1107:E1107"/>
    <mergeCell ref="F1107:K1107"/>
    <mergeCell ref="C1108:E1108"/>
    <mergeCell ref="F1108:G1108"/>
    <mergeCell ref="H1108:I1108"/>
    <mergeCell ref="J1108:K1108"/>
    <mergeCell ref="C1109:E1109"/>
    <mergeCell ref="F1109:G1109"/>
    <mergeCell ref="H1109:I1109"/>
    <mergeCell ref="J1109:K1109"/>
    <mergeCell ref="C1110:D1110"/>
    <mergeCell ref="A1113:T1114"/>
    <mergeCell ref="A1115:C1115"/>
    <mergeCell ref="D1115:E1115"/>
    <mergeCell ref="F1115:H1115"/>
    <mergeCell ref="I1115:J1115"/>
    <mergeCell ref="M1115:T1115"/>
    <mergeCell ref="N1088:P1088"/>
    <mergeCell ref="R1088:T1088"/>
    <mergeCell ref="N1089:P1089"/>
    <mergeCell ref="R1089:T1089"/>
    <mergeCell ref="N1090:P1090"/>
    <mergeCell ref="R1090:T1090"/>
    <mergeCell ref="N1091:P1091"/>
    <mergeCell ref="R1091:T1091"/>
    <mergeCell ref="A1092:B1092"/>
    <mergeCell ref="N1092:P1092"/>
    <mergeCell ref="R1092:T1092"/>
    <mergeCell ref="A1093:B1093"/>
    <mergeCell ref="N1093:P1093"/>
    <mergeCell ref="F1097:G1097"/>
    <mergeCell ref="H1097:K1097"/>
    <mergeCell ref="A1088:B1088"/>
    <mergeCell ref="A1089:B1089"/>
    <mergeCell ref="A1090:B1090"/>
    <mergeCell ref="A1091:B1091"/>
    <mergeCell ref="A1053:B1053"/>
    <mergeCell ref="N1053:P1053"/>
    <mergeCell ref="R1053:T1053"/>
    <mergeCell ref="N1054:P1054"/>
    <mergeCell ref="F1058:G1058"/>
    <mergeCell ref="H1058:K1058"/>
    <mergeCell ref="A1050:B1050"/>
    <mergeCell ref="A1051:B1051"/>
    <mergeCell ref="A1054:B1054"/>
    <mergeCell ref="R1080:T1080"/>
    <mergeCell ref="A1081:B1081"/>
    <mergeCell ref="N1081:P1081"/>
    <mergeCell ref="R1081:T1081"/>
    <mergeCell ref="A1082:B1082"/>
    <mergeCell ref="N1082:P1082"/>
    <mergeCell ref="R1082:T1082"/>
    <mergeCell ref="A1083:B1083"/>
    <mergeCell ref="N1083:P1083"/>
    <mergeCell ref="R1083:T1083"/>
    <mergeCell ref="N1078:P1078"/>
    <mergeCell ref="R1078:T1078"/>
    <mergeCell ref="N1079:P1079"/>
    <mergeCell ref="A1069:B1069"/>
    <mergeCell ref="A1070:B1070"/>
    <mergeCell ref="A1071:B1071"/>
    <mergeCell ref="C1069:E1069"/>
    <mergeCell ref="F1069:G1069"/>
    <mergeCell ref="H1069:I1069"/>
    <mergeCell ref="J1069:K1069"/>
    <mergeCell ref="C1070:E1070"/>
    <mergeCell ref="F1070:G1070"/>
    <mergeCell ref="H1070:I1070"/>
    <mergeCell ref="R1044:T1044"/>
    <mergeCell ref="A1045:B1045"/>
    <mergeCell ref="N1045:P1045"/>
    <mergeCell ref="R1045:T1045"/>
    <mergeCell ref="N1046:P1046"/>
    <mergeCell ref="R1046:T1046"/>
    <mergeCell ref="N1047:P1047"/>
    <mergeCell ref="R1047:T1047"/>
    <mergeCell ref="N1048:P1048"/>
    <mergeCell ref="R1048:T1048"/>
    <mergeCell ref="N1049:P1049"/>
    <mergeCell ref="R1049:T1049"/>
    <mergeCell ref="N1050:P1050"/>
    <mergeCell ref="R1050:T1050"/>
    <mergeCell ref="N1051:P1051"/>
    <mergeCell ref="R1051:T1051"/>
    <mergeCell ref="A1052:B1052"/>
    <mergeCell ref="N1052:P1052"/>
    <mergeCell ref="R1052:T1052"/>
    <mergeCell ref="A1046:B1046"/>
    <mergeCell ref="A1047:B1047"/>
    <mergeCell ref="A1048:B1048"/>
    <mergeCell ref="A1049:B1049"/>
    <mergeCell ref="R1042:T1042"/>
    <mergeCell ref="N1038:P1038"/>
    <mergeCell ref="R1038:T1038"/>
    <mergeCell ref="N1039:P1039"/>
    <mergeCell ref="A1037:C1037"/>
    <mergeCell ref="D1037:E1037"/>
    <mergeCell ref="F1037:H1037"/>
    <mergeCell ref="I1037:J1037"/>
    <mergeCell ref="M1037:T1037"/>
    <mergeCell ref="A1038:B1039"/>
    <mergeCell ref="C1038:E1038"/>
    <mergeCell ref="F1038:K1038"/>
    <mergeCell ref="R1039:T1039"/>
    <mergeCell ref="A1040:B1040"/>
    <mergeCell ref="N1040:P1040"/>
    <mergeCell ref="R1040:T1040"/>
    <mergeCell ref="A1041:B1041"/>
    <mergeCell ref="N1041:P1041"/>
    <mergeCell ref="R1009:T1009"/>
    <mergeCell ref="N1010:P1010"/>
    <mergeCell ref="R1010:T1010"/>
    <mergeCell ref="N1011:P1011"/>
    <mergeCell ref="R1011:T1011"/>
    <mergeCell ref="F1024:H1024"/>
    <mergeCell ref="I1024:K1024"/>
    <mergeCell ref="R1012:T1012"/>
    <mergeCell ref="A1013:B1013"/>
    <mergeCell ref="N1013:P1013"/>
    <mergeCell ref="R1013:T1013"/>
    <mergeCell ref="N1014:P1014"/>
    <mergeCell ref="R1014:T1014"/>
    <mergeCell ref="N1015:P1015"/>
    <mergeCell ref="A1022:B1022"/>
    <mergeCell ref="C1022:E1022"/>
    <mergeCell ref="F1019:G1019"/>
    <mergeCell ref="H1019:K1019"/>
    <mergeCell ref="A1021:B1021"/>
    <mergeCell ref="C1021:E1021"/>
    <mergeCell ref="N972:P972"/>
    <mergeCell ref="R972:T972"/>
    <mergeCell ref="A973:B973"/>
    <mergeCell ref="N973:P973"/>
    <mergeCell ref="R973:T973"/>
    <mergeCell ref="N974:P974"/>
    <mergeCell ref="R974:T974"/>
    <mergeCell ref="N975:P975"/>
    <mergeCell ref="R975:T975"/>
    <mergeCell ref="N976:P976"/>
    <mergeCell ref="F980:G980"/>
    <mergeCell ref="H980:K980"/>
    <mergeCell ref="A982:B982"/>
    <mergeCell ref="C982:E982"/>
    <mergeCell ref="A983:B983"/>
    <mergeCell ref="A984:B984"/>
    <mergeCell ref="C984:E984"/>
    <mergeCell ref="A974:B974"/>
    <mergeCell ref="A975:B975"/>
    <mergeCell ref="A972:B972"/>
    <mergeCell ref="A965:B965"/>
    <mergeCell ref="N965:P965"/>
    <mergeCell ref="R965:T965"/>
    <mergeCell ref="N966:P966"/>
    <mergeCell ref="R966:T966"/>
    <mergeCell ref="N967:P967"/>
    <mergeCell ref="R967:T967"/>
    <mergeCell ref="N968:P968"/>
    <mergeCell ref="R968:T968"/>
    <mergeCell ref="N969:P969"/>
    <mergeCell ref="R969:T969"/>
    <mergeCell ref="N970:P970"/>
    <mergeCell ref="R970:T970"/>
    <mergeCell ref="N971:P971"/>
    <mergeCell ref="R971:T971"/>
    <mergeCell ref="A970:B970"/>
    <mergeCell ref="A971:B971"/>
    <mergeCell ref="A966:B966"/>
    <mergeCell ref="A967:B967"/>
    <mergeCell ref="A968:B968"/>
    <mergeCell ref="A969:B969"/>
    <mergeCell ref="C948:E948"/>
    <mergeCell ref="C951:E951"/>
    <mergeCell ref="F951:K951"/>
    <mergeCell ref="C952:E952"/>
    <mergeCell ref="F952:G952"/>
    <mergeCell ref="H952:I952"/>
    <mergeCell ref="J952:K952"/>
    <mergeCell ref="C953:E953"/>
    <mergeCell ref="F953:G953"/>
    <mergeCell ref="H953:I953"/>
    <mergeCell ref="J953:K953"/>
    <mergeCell ref="C954:D954"/>
    <mergeCell ref="A957:T958"/>
    <mergeCell ref="A959:C959"/>
    <mergeCell ref="D959:E959"/>
    <mergeCell ref="F959:H959"/>
    <mergeCell ref="I959:J959"/>
    <mergeCell ref="M959:T959"/>
    <mergeCell ref="A954:B954"/>
    <mergeCell ref="A948:B948"/>
    <mergeCell ref="N930:P930"/>
    <mergeCell ref="R930:T930"/>
    <mergeCell ref="N931:P931"/>
    <mergeCell ref="R931:T931"/>
    <mergeCell ref="A932:B932"/>
    <mergeCell ref="N932:P932"/>
    <mergeCell ref="R932:T932"/>
    <mergeCell ref="A933:B933"/>
    <mergeCell ref="N933:P933"/>
    <mergeCell ref="R933:T933"/>
    <mergeCell ref="N934:P934"/>
    <mergeCell ref="R934:T934"/>
    <mergeCell ref="N935:P935"/>
    <mergeCell ref="R935:T935"/>
    <mergeCell ref="N936:P936"/>
    <mergeCell ref="R936:T936"/>
    <mergeCell ref="N937:P937"/>
    <mergeCell ref="A923:B923"/>
    <mergeCell ref="N923:P923"/>
    <mergeCell ref="R923:T923"/>
    <mergeCell ref="A924:B924"/>
    <mergeCell ref="N924:P924"/>
    <mergeCell ref="R924:T924"/>
    <mergeCell ref="A925:B925"/>
    <mergeCell ref="N925:P925"/>
    <mergeCell ref="R925:T925"/>
    <mergeCell ref="N926:P926"/>
    <mergeCell ref="R926:T926"/>
    <mergeCell ref="N927:P927"/>
    <mergeCell ref="R927:T927"/>
    <mergeCell ref="N928:P928"/>
    <mergeCell ref="R928:T928"/>
    <mergeCell ref="N929:P929"/>
    <mergeCell ref="R929:T929"/>
    <mergeCell ref="A926:B926"/>
    <mergeCell ref="A927:B927"/>
    <mergeCell ref="N897:P897"/>
    <mergeCell ref="R897:T897"/>
    <mergeCell ref="A898:B898"/>
    <mergeCell ref="N898:P898"/>
    <mergeCell ref="F902:G902"/>
    <mergeCell ref="H902:K902"/>
    <mergeCell ref="A904:B904"/>
    <mergeCell ref="C904:E904"/>
    <mergeCell ref="C905:E905"/>
    <mergeCell ref="C906:E906"/>
    <mergeCell ref="C907:E907"/>
    <mergeCell ref="F907:H907"/>
    <mergeCell ref="I907:K907"/>
    <mergeCell ref="A896:B896"/>
    <mergeCell ref="A897:B897"/>
    <mergeCell ref="A894:B894"/>
    <mergeCell ref="A895:B895"/>
    <mergeCell ref="N890:P890"/>
    <mergeCell ref="R890:T890"/>
    <mergeCell ref="N891:P891"/>
    <mergeCell ref="R891:T891"/>
    <mergeCell ref="A890:B890"/>
    <mergeCell ref="A891:B891"/>
    <mergeCell ref="N894:P894"/>
    <mergeCell ref="R894:T894"/>
    <mergeCell ref="N895:P895"/>
    <mergeCell ref="R895:T895"/>
    <mergeCell ref="N896:P896"/>
    <mergeCell ref="R896:T896"/>
    <mergeCell ref="A892:B892"/>
    <mergeCell ref="N892:P892"/>
    <mergeCell ref="R892:T892"/>
    <mergeCell ref="A893:B893"/>
    <mergeCell ref="N893:P893"/>
    <mergeCell ref="R893:T893"/>
    <mergeCell ref="N853:P853"/>
    <mergeCell ref="R853:T853"/>
    <mergeCell ref="N854:P854"/>
    <mergeCell ref="R854:T854"/>
    <mergeCell ref="N855:P855"/>
    <mergeCell ref="R855:T855"/>
    <mergeCell ref="N856:P856"/>
    <mergeCell ref="R856:T856"/>
    <mergeCell ref="N857:P857"/>
    <mergeCell ref="R857:T857"/>
    <mergeCell ref="A858:B858"/>
    <mergeCell ref="N858:P858"/>
    <mergeCell ref="R858:T858"/>
    <mergeCell ref="A859:B859"/>
    <mergeCell ref="N859:P859"/>
    <mergeCell ref="F863:G863"/>
    <mergeCell ref="H863:K863"/>
    <mergeCell ref="A845:B845"/>
    <mergeCell ref="N845:P845"/>
    <mergeCell ref="R845:T845"/>
    <mergeCell ref="N846:P846"/>
    <mergeCell ref="R846:T846"/>
    <mergeCell ref="N847:P847"/>
    <mergeCell ref="R847:T847"/>
    <mergeCell ref="N848:P848"/>
    <mergeCell ref="R848:T848"/>
    <mergeCell ref="N849:P849"/>
    <mergeCell ref="R849:T849"/>
    <mergeCell ref="N850:P850"/>
    <mergeCell ref="R850:T850"/>
    <mergeCell ref="N851:P851"/>
    <mergeCell ref="R851:T851"/>
    <mergeCell ref="A852:B852"/>
    <mergeCell ref="N852:P852"/>
    <mergeCell ref="R852:T852"/>
    <mergeCell ref="A846:B846"/>
    <mergeCell ref="A847:B847"/>
    <mergeCell ref="N814:P814"/>
    <mergeCell ref="R814:T814"/>
    <mergeCell ref="N815:P815"/>
    <mergeCell ref="R815:T815"/>
    <mergeCell ref="N816:P816"/>
    <mergeCell ref="R816:T816"/>
    <mergeCell ref="N817:P817"/>
    <mergeCell ref="R817:T817"/>
    <mergeCell ref="A818:B818"/>
    <mergeCell ref="N818:P818"/>
    <mergeCell ref="R818:T818"/>
    <mergeCell ref="A819:B819"/>
    <mergeCell ref="N819:P819"/>
    <mergeCell ref="R819:T819"/>
    <mergeCell ref="A820:B820"/>
    <mergeCell ref="N820:P820"/>
    <mergeCell ref="F824:G824"/>
    <mergeCell ref="H824:K824"/>
    <mergeCell ref="N806:P806"/>
    <mergeCell ref="R806:T806"/>
    <mergeCell ref="N807:P807"/>
    <mergeCell ref="R807:T807"/>
    <mergeCell ref="N808:P808"/>
    <mergeCell ref="R808:T808"/>
    <mergeCell ref="N809:P809"/>
    <mergeCell ref="R809:T809"/>
    <mergeCell ref="N810:P810"/>
    <mergeCell ref="R810:T810"/>
    <mergeCell ref="N811:P811"/>
    <mergeCell ref="R811:T811"/>
    <mergeCell ref="A812:B812"/>
    <mergeCell ref="N812:P812"/>
    <mergeCell ref="R812:T812"/>
    <mergeCell ref="A813:B813"/>
    <mergeCell ref="N813:P813"/>
    <mergeCell ref="R813:T813"/>
    <mergeCell ref="A806:B806"/>
    <mergeCell ref="A807:B807"/>
    <mergeCell ref="A808:B808"/>
    <mergeCell ref="A809:B809"/>
    <mergeCell ref="C788:E788"/>
    <mergeCell ref="C789:E789"/>
    <mergeCell ref="C790:E790"/>
    <mergeCell ref="F790:H790"/>
    <mergeCell ref="I790:K790"/>
    <mergeCell ref="C791:E791"/>
    <mergeCell ref="C792:E792"/>
    <mergeCell ref="C795:E795"/>
    <mergeCell ref="F795:K795"/>
    <mergeCell ref="C796:E796"/>
    <mergeCell ref="F796:G796"/>
    <mergeCell ref="H796:I796"/>
    <mergeCell ref="J796:K796"/>
    <mergeCell ref="C797:E797"/>
    <mergeCell ref="F797:G797"/>
    <mergeCell ref="H797:I797"/>
    <mergeCell ref="J797:K797"/>
    <mergeCell ref="N768:P768"/>
    <mergeCell ref="R768:T768"/>
    <mergeCell ref="N769:P769"/>
    <mergeCell ref="R769:T769"/>
    <mergeCell ref="N770:P770"/>
    <mergeCell ref="R770:T770"/>
    <mergeCell ref="A768:B768"/>
    <mergeCell ref="A769:B769"/>
    <mergeCell ref="A770:B770"/>
    <mergeCell ref="N771:P771"/>
    <mergeCell ref="R771:T771"/>
    <mergeCell ref="A772:B772"/>
    <mergeCell ref="N772:P772"/>
    <mergeCell ref="R772:T772"/>
    <mergeCell ref="A773:B773"/>
    <mergeCell ref="N773:P773"/>
    <mergeCell ref="R773:T773"/>
    <mergeCell ref="A771:B771"/>
    <mergeCell ref="C752:E752"/>
    <mergeCell ref="C753:E753"/>
    <mergeCell ref="C756:E756"/>
    <mergeCell ref="F756:K756"/>
    <mergeCell ref="A752:B752"/>
    <mergeCell ref="A753:B753"/>
    <mergeCell ref="A749:B749"/>
    <mergeCell ref="A750:B750"/>
    <mergeCell ref="A751:B751"/>
    <mergeCell ref="A748:B748"/>
    <mergeCell ref="F764:H764"/>
    <mergeCell ref="I764:J764"/>
    <mergeCell ref="M764:T764"/>
    <mergeCell ref="A765:B766"/>
    <mergeCell ref="C765:E765"/>
    <mergeCell ref="F765:K765"/>
    <mergeCell ref="N765:P765"/>
    <mergeCell ref="R765:T765"/>
    <mergeCell ref="N766:P766"/>
    <mergeCell ref="R766:T766"/>
    <mergeCell ref="A758:B758"/>
    <mergeCell ref="A740:B740"/>
    <mergeCell ref="N740:P740"/>
    <mergeCell ref="R740:T740"/>
    <mergeCell ref="A736:B736"/>
    <mergeCell ref="A737:B737"/>
    <mergeCell ref="A741:B741"/>
    <mergeCell ref="N741:P741"/>
    <mergeCell ref="R741:T741"/>
    <mergeCell ref="A742:B742"/>
    <mergeCell ref="N742:P742"/>
    <mergeCell ref="F746:G746"/>
    <mergeCell ref="H746:K746"/>
    <mergeCell ref="C748:E748"/>
    <mergeCell ref="C749:E749"/>
    <mergeCell ref="C750:E750"/>
    <mergeCell ref="C751:E751"/>
    <mergeCell ref="F751:H751"/>
    <mergeCell ref="I751:K751"/>
    <mergeCell ref="N730:P730"/>
    <mergeCell ref="R730:T730"/>
    <mergeCell ref="A730:B730"/>
    <mergeCell ref="N733:P733"/>
    <mergeCell ref="R733:T733"/>
    <mergeCell ref="N734:P734"/>
    <mergeCell ref="R734:T734"/>
    <mergeCell ref="N735:P735"/>
    <mergeCell ref="R735:T735"/>
    <mergeCell ref="N736:P736"/>
    <mergeCell ref="R736:T736"/>
    <mergeCell ref="N737:P737"/>
    <mergeCell ref="R737:T737"/>
    <mergeCell ref="A738:B738"/>
    <mergeCell ref="N738:P738"/>
    <mergeCell ref="R738:T738"/>
    <mergeCell ref="A739:B739"/>
    <mergeCell ref="N739:P739"/>
    <mergeCell ref="R739:T739"/>
    <mergeCell ref="A731:B731"/>
    <mergeCell ref="A734:B734"/>
    <mergeCell ref="A735:B735"/>
    <mergeCell ref="N731:P731"/>
    <mergeCell ref="R731:T731"/>
    <mergeCell ref="A732:B732"/>
    <mergeCell ref="N732:P732"/>
    <mergeCell ref="R732:T732"/>
    <mergeCell ref="A733:B733"/>
    <mergeCell ref="F707:G707"/>
    <mergeCell ref="H707:K707"/>
    <mergeCell ref="C709:E709"/>
    <mergeCell ref="C710:E710"/>
    <mergeCell ref="C711:E711"/>
    <mergeCell ref="C712:E712"/>
    <mergeCell ref="F712:H712"/>
    <mergeCell ref="I712:K712"/>
    <mergeCell ref="A725:C725"/>
    <mergeCell ref="D725:E725"/>
    <mergeCell ref="F725:H725"/>
    <mergeCell ref="I725:J725"/>
    <mergeCell ref="M725:T725"/>
    <mergeCell ref="A726:B727"/>
    <mergeCell ref="F726:K726"/>
    <mergeCell ref="N726:P726"/>
    <mergeCell ref="R726:T726"/>
    <mergeCell ref="N727:P727"/>
    <mergeCell ref="R727:T727"/>
    <mergeCell ref="C726:E726"/>
    <mergeCell ref="A714:B714"/>
    <mergeCell ref="A711:B711"/>
    <mergeCell ref="A712:B712"/>
    <mergeCell ref="A713:B713"/>
    <mergeCell ref="C713:E713"/>
    <mergeCell ref="C714:E714"/>
    <mergeCell ref="A709:B709"/>
    <mergeCell ref="A710:B710"/>
    <mergeCell ref="N688:P688"/>
    <mergeCell ref="R688:T688"/>
    <mergeCell ref="N689:P689"/>
    <mergeCell ref="R689:T689"/>
    <mergeCell ref="N690:P690"/>
    <mergeCell ref="R690:T690"/>
    <mergeCell ref="A689:B689"/>
    <mergeCell ref="A690:B690"/>
    <mergeCell ref="N691:P691"/>
    <mergeCell ref="R691:T691"/>
    <mergeCell ref="A692:B692"/>
    <mergeCell ref="N692:P692"/>
    <mergeCell ref="R692:T692"/>
    <mergeCell ref="A693:B693"/>
    <mergeCell ref="N693:P693"/>
    <mergeCell ref="R693:T693"/>
    <mergeCell ref="N694:P694"/>
    <mergeCell ref="R694:T694"/>
    <mergeCell ref="A691:B691"/>
    <mergeCell ref="A661:B661"/>
    <mergeCell ref="N661:P661"/>
    <mergeCell ref="R661:T661"/>
    <mergeCell ref="A662:B662"/>
    <mergeCell ref="N662:P662"/>
    <mergeCell ref="R662:T662"/>
    <mergeCell ref="A663:B663"/>
    <mergeCell ref="A664:B664"/>
    <mergeCell ref="F668:G668"/>
    <mergeCell ref="H668:K668"/>
    <mergeCell ref="C670:E670"/>
    <mergeCell ref="C671:E671"/>
    <mergeCell ref="C672:E672"/>
    <mergeCell ref="C673:E673"/>
    <mergeCell ref="F673:H673"/>
    <mergeCell ref="I673:K673"/>
    <mergeCell ref="A670:B670"/>
    <mergeCell ref="A671:B671"/>
    <mergeCell ref="N663:P663"/>
    <mergeCell ref="R663:T663"/>
    <mergeCell ref="N664:P664"/>
    <mergeCell ref="R652:T652"/>
    <mergeCell ref="A653:B653"/>
    <mergeCell ref="N653:P653"/>
    <mergeCell ref="R653:T653"/>
    <mergeCell ref="N654:P654"/>
    <mergeCell ref="R654:T654"/>
    <mergeCell ref="N655:P655"/>
    <mergeCell ref="R655:T655"/>
    <mergeCell ref="A624:B624"/>
    <mergeCell ref="F629:G629"/>
    <mergeCell ref="H629:K629"/>
    <mergeCell ref="C631:E631"/>
    <mergeCell ref="C632:E632"/>
    <mergeCell ref="C633:E633"/>
    <mergeCell ref="C634:E634"/>
    <mergeCell ref="F634:H634"/>
    <mergeCell ref="I634:K634"/>
    <mergeCell ref="C635:E635"/>
    <mergeCell ref="C636:E636"/>
    <mergeCell ref="A639:B639"/>
    <mergeCell ref="C639:E639"/>
    <mergeCell ref="F639:K639"/>
    <mergeCell ref="A625:B625"/>
    <mergeCell ref="N625:P625"/>
    <mergeCell ref="N619:P619"/>
    <mergeCell ref="R619:T619"/>
    <mergeCell ref="A620:B620"/>
    <mergeCell ref="N620:P620"/>
    <mergeCell ref="R620:T620"/>
    <mergeCell ref="A621:B621"/>
    <mergeCell ref="N621:P621"/>
    <mergeCell ref="A614:B614"/>
    <mergeCell ref="A615:B615"/>
    <mergeCell ref="N624:P624"/>
    <mergeCell ref="R624:T624"/>
    <mergeCell ref="N649:P649"/>
    <mergeCell ref="R649:T649"/>
    <mergeCell ref="N650:P650"/>
    <mergeCell ref="R650:T650"/>
    <mergeCell ref="N651:P651"/>
    <mergeCell ref="R651:T651"/>
    <mergeCell ref="A640:B640"/>
    <mergeCell ref="C640:E640"/>
    <mergeCell ref="F640:G640"/>
    <mergeCell ref="H640:I640"/>
    <mergeCell ref="J640:K640"/>
    <mergeCell ref="A641:B641"/>
    <mergeCell ref="C641:E641"/>
    <mergeCell ref="F641:G641"/>
    <mergeCell ref="H641:I641"/>
    <mergeCell ref="J641:K641"/>
    <mergeCell ref="A642:B642"/>
    <mergeCell ref="C642:D642"/>
    <mergeCell ref="A631:B631"/>
    <mergeCell ref="A632:B632"/>
    <mergeCell ref="A633:B633"/>
    <mergeCell ref="R610:T610"/>
    <mergeCell ref="N611:P611"/>
    <mergeCell ref="R611:T611"/>
    <mergeCell ref="A612:B612"/>
    <mergeCell ref="N612:P612"/>
    <mergeCell ref="R612:T612"/>
    <mergeCell ref="A613:B613"/>
    <mergeCell ref="N613:P613"/>
    <mergeCell ref="R613:T613"/>
    <mergeCell ref="A634:B634"/>
    <mergeCell ref="A635:B635"/>
    <mergeCell ref="A636:B636"/>
    <mergeCell ref="N614:P614"/>
    <mergeCell ref="R614:T614"/>
    <mergeCell ref="N615:P615"/>
    <mergeCell ref="R615:T615"/>
    <mergeCell ref="N616:P616"/>
    <mergeCell ref="R616:T616"/>
    <mergeCell ref="N617:P617"/>
    <mergeCell ref="R617:T617"/>
    <mergeCell ref="A618:B618"/>
    <mergeCell ref="N618:P618"/>
    <mergeCell ref="R618:T618"/>
    <mergeCell ref="A617:B617"/>
    <mergeCell ref="R621:T621"/>
    <mergeCell ref="A622:B622"/>
    <mergeCell ref="N622:P622"/>
    <mergeCell ref="R622:T622"/>
    <mergeCell ref="A623:B623"/>
    <mergeCell ref="N623:P623"/>
    <mergeCell ref="R623:T623"/>
    <mergeCell ref="A619:B619"/>
    <mergeCell ref="A579:B579"/>
    <mergeCell ref="N579:P579"/>
    <mergeCell ref="R579:T579"/>
    <mergeCell ref="A580:B580"/>
    <mergeCell ref="N580:P580"/>
    <mergeCell ref="R580:T580"/>
    <mergeCell ref="A581:B581"/>
    <mergeCell ref="N581:P581"/>
    <mergeCell ref="R581:T581"/>
    <mergeCell ref="A582:B582"/>
    <mergeCell ref="N582:P582"/>
    <mergeCell ref="R582:T582"/>
    <mergeCell ref="A602:B602"/>
    <mergeCell ref="C602:E602"/>
    <mergeCell ref="F602:G602"/>
    <mergeCell ref="H602:I602"/>
    <mergeCell ref="J602:K602"/>
    <mergeCell ref="A592:B592"/>
    <mergeCell ref="A593:B593"/>
    <mergeCell ref="A594:B594"/>
    <mergeCell ref="F590:G590"/>
    <mergeCell ref="H590:K590"/>
    <mergeCell ref="C592:E592"/>
    <mergeCell ref="C593:E593"/>
    <mergeCell ref="C594:E594"/>
    <mergeCell ref="A586:B586"/>
    <mergeCell ref="N586:P586"/>
    <mergeCell ref="N583:P583"/>
    <mergeCell ref="R583:T583"/>
    <mergeCell ref="N584:P584"/>
    <mergeCell ref="R584:T584"/>
    <mergeCell ref="A585:B585"/>
    <mergeCell ref="I569:J569"/>
    <mergeCell ref="M569:T569"/>
    <mergeCell ref="A570:B571"/>
    <mergeCell ref="F570:K570"/>
    <mergeCell ref="N570:P570"/>
    <mergeCell ref="R570:T570"/>
    <mergeCell ref="N571:P571"/>
    <mergeCell ref="R571:T571"/>
    <mergeCell ref="A572:B572"/>
    <mergeCell ref="N572:P572"/>
    <mergeCell ref="R572:T572"/>
    <mergeCell ref="A573:B573"/>
    <mergeCell ref="N573:P573"/>
    <mergeCell ref="R573:T573"/>
    <mergeCell ref="N577:P577"/>
    <mergeCell ref="R577:T577"/>
    <mergeCell ref="A578:B578"/>
    <mergeCell ref="N578:P578"/>
    <mergeCell ref="R578:T578"/>
    <mergeCell ref="C553:E553"/>
    <mergeCell ref="C554:E554"/>
    <mergeCell ref="C555:E555"/>
    <mergeCell ref="C556:E556"/>
    <mergeCell ref="F556:H556"/>
    <mergeCell ref="I556:K556"/>
    <mergeCell ref="C557:E557"/>
    <mergeCell ref="C558:E558"/>
    <mergeCell ref="A554:B554"/>
    <mergeCell ref="A555:B555"/>
    <mergeCell ref="A556:B556"/>
    <mergeCell ref="A553:B553"/>
    <mergeCell ref="A545:B545"/>
    <mergeCell ref="N545:P545"/>
    <mergeCell ref="R545:T545"/>
    <mergeCell ref="A546:B546"/>
    <mergeCell ref="N546:P546"/>
    <mergeCell ref="R546:T546"/>
    <mergeCell ref="A547:B547"/>
    <mergeCell ref="N547:P547"/>
    <mergeCell ref="A538:B538"/>
    <mergeCell ref="N538:P538"/>
    <mergeCell ref="R538:T538"/>
    <mergeCell ref="A539:B539"/>
    <mergeCell ref="N539:P539"/>
    <mergeCell ref="R539:T539"/>
    <mergeCell ref="A537:B537"/>
    <mergeCell ref="N541:P541"/>
    <mergeCell ref="R541:T541"/>
    <mergeCell ref="A542:B542"/>
    <mergeCell ref="N542:P542"/>
    <mergeCell ref="R542:T542"/>
    <mergeCell ref="A543:B543"/>
    <mergeCell ref="A544:B544"/>
    <mergeCell ref="F551:G551"/>
    <mergeCell ref="H551:K551"/>
    <mergeCell ref="N543:P543"/>
    <mergeCell ref="R543:T543"/>
    <mergeCell ref="N544:P544"/>
    <mergeCell ref="A531:B532"/>
    <mergeCell ref="F531:K531"/>
    <mergeCell ref="N531:P531"/>
    <mergeCell ref="R531:T531"/>
    <mergeCell ref="N532:P532"/>
    <mergeCell ref="R532:T532"/>
    <mergeCell ref="A533:B533"/>
    <mergeCell ref="N533:P533"/>
    <mergeCell ref="R533:T533"/>
    <mergeCell ref="N534:P534"/>
    <mergeCell ref="R534:T534"/>
    <mergeCell ref="N535:P535"/>
    <mergeCell ref="R535:T535"/>
    <mergeCell ref="N536:P536"/>
    <mergeCell ref="R536:T536"/>
    <mergeCell ref="N537:P537"/>
    <mergeCell ref="R537:T537"/>
    <mergeCell ref="N494:P494"/>
    <mergeCell ref="R494:T494"/>
    <mergeCell ref="N495:P495"/>
    <mergeCell ref="R495:T495"/>
    <mergeCell ref="N496:P496"/>
    <mergeCell ref="R496:T496"/>
    <mergeCell ref="N497:P497"/>
    <mergeCell ref="R497:T497"/>
    <mergeCell ref="A498:B498"/>
    <mergeCell ref="N498:P498"/>
    <mergeCell ref="R498:T498"/>
    <mergeCell ref="A499:B499"/>
    <mergeCell ref="N499:P499"/>
    <mergeCell ref="R499:T499"/>
    <mergeCell ref="A500:B500"/>
    <mergeCell ref="N500:P500"/>
    <mergeCell ref="R500:T500"/>
    <mergeCell ref="A494:B494"/>
    <mergeCell ref="A495:B495"/>
    <mergeCell ref="A485:B485"/>
    <mergeCell ref="C485:E485"/>
    <mergeCell ref="F485:G485"/>
    <mergeCell ref="H485:I485"/>
    <mergeCell ref="J485:K485"/>
    <mergeCell ref="C486:D486"/>
    <mergeCell ref="A489:T490"/>
    <mergeCell ref="A491:C491"/>
    <mergeCell ref="D491:E491"/>
    <mergeCell ref="F491:H491"/>
    <mergeCell ref="I491:J491"/>
    <mergeCell ref="M491:T491"/>
    <mergeCell ref="A492:B493"/>
    <mergeCell ref="C492:E492"/>
    <mergeCell ref="F492:K492"/>
    <mergeCell ref="N492:P492"/>
    <mergeCell ref="R492:T492"/>
    <mergeCell ref="N493:P493"/>
    <mergeCell ref="R493:T493"/>
    <mergeCell ref="A486:B486"/>
    <mergeCell ref="N456:P456"/>
    <mergeCell ref="R456:T456"/>
    <mergeCell ref="N457:P457"/>
    <mergeCell ref="R457:T457"/>
    <mergeCell ref="A458:B458"/>
    <mergeCell ref="N458:P458"/>
    <mergeCell ref="R458:T458"/>
    <mergeCell ref="A459:B459"/>
    <mergeCell ref="N459:P459"/>
    <mergeCell ref="R459:T459"/>
    <mergeCell ref="A460:B460"/>
    <mergeCell ref="N460:P460"/>
    <mergeCell ref="R460:T460"/>
    <mergeCell ref="A461:B461"/>
    <mergeCell ref="N461:P461"/>
    <mergeCell ref="R461:T461"/>
    <mergeCell ref="A462:B462"/>
    <mergeCell ref="N462:P462"/>
    <mergeCell ref="R462:T462"/>
    <mergeCell ref="A456:B456"/>
    <mergeCell ref="C447:D447"/>
    <mergeCell ref="A450:T451"/>
    <mergeCell ref="A452:C452"/>
    <mergeCell ref="D452:E452"/>
    <mergeCell ref="F452:H452"/>
    <mergeCell ref="I452:J452"/>
    <mergeCell ref="M452:T452"/>
    <mergeCell ref="A453:B454"/>
    <mergeCell ref="C453:E453"/>
    <mergeCell ref="F453:K453"/>
    <mergeCell ref="N453:P453"/>
    <mergeCell ref="R453:T453"/>
    <mergeCell ref="N454:P454"/>
    <mergeCell ref="R454:T454"/>
    <mergeCell ref="N455:P455"/>
    <mergeCell ref="R455:T455"/>
    <mergeCell ref="A455:B455"/>
    <mergeCell ref="A447:B447"/>
    <mergeCell ref="N420:P420"/>
    <mergeCell ref="R420:T420"/>
    <mergeCell ref="A421:B421"/>
    <mergeCell ref="N421:P421"/>
    <mergeCell ref="R421:T421"/>
    <mergeCell ref="A422:B422"/>
    <mergeCell ref="N422:P422"/>
    <mergeCell ref="R422:T422"/>
    <mergeCell ref="A423:B423"/>
    <mergeCell ref="A424:B424"/>
    <mergeCell ref="F434:G434"/>
    <mergeCell ref="H434:K434"/>
    <mergeCell ref="C436:E436"/>
    <mergeCell ref="C437:E437"/>
    <mergeCell ref="A436:B436"/>
    <mergeCell ref="A437:B437"/>
    <mergeCell ref="A426:B426"/>
    <mergeCell ref="N426:P426"/>
    <mergeCell ref="R426:T426"/>
    <mergeCell ref="A427:B427"/>
    <mergeCell ref="N427:P427"/>
    <mergeCell ref="R427:T427"/>
    <mergeCell ref="A428:B428"/>
    <mergeCell ref="N428:P428"/>
    <mergeCell ref="R428:T428"/>
    <mergeCell ref="N423:P423"/>
    <mergeCell ref="R423:T423"/>
    <mergeCell ref="N424:P424"/>
    <mergeCell ref="R424:T424"/>
    <mergeCell ref="A425:B425"/>
    <mergeCell ref="N425:P425"/>
    <mergeCell ref="A381:B381"/>
    <mergeCell ref="N381:P381"/>
    <mergeCell ref="R381:T381"/>
    <mergeCell ref="A382:B382"/>
    <mergeCell ref="N382:P382"/>
    <mergeCell ref="R382:T382"/>
    <mergeCell ref="A383:B383"/>
    <mergeCell ref="A384:B384"/>
    <mergeCell ref="R388:T388"/>
    <mergeCell ref="R389:T389"/>
    <mergeCell ref="R390:T390"/>
    <mergeCell ref="A385:B385"/>
    <mergeCell ref="N385:P385"/>
    <mergeCell ref="R385:T385"/>
    <mergeCell ref="A386:B386"/>
    <mergeCell ref="N386:P386"/>
    <mergeCell ref="R386:T386"/>
    <mergeCell ref="A387:B387"/>
    <mergeCell ref="N387:P387"/>
    <mergeCell ref="R387:T387"/>
    <mergeCell ref="A346:B346"/>
    <mergeCell ref="N346:P346"/>
    <mergeCell ref="A372:T373"/>
    <mergeCell ref="A374:C374"/>
    <mergeCell ref="D374:E374"/>
    <mergeCell ref="F374:H374"/>
    <mergeCell ref="I374:J374"/>
    <mergeCell ref="M374:T374"/>
    <mergeCell ref="A375:B376"/>
    <mergeCell ref="F375:K375"/>
    <mergeCell ref="N375:P375"/>
    <mergeCell ref="R375:T375"/>
    <mergeCell ref="N376:P376"/>
    <mergeCell ref="R376:T376"/>
    <mergeCell ref="N377:P377"/>
    <mergeCell ref="R377:T377"/>
    <mergeCell ref="A378:B378"/>
    <mergeCell ref="N378:P378"/>
    <mergeCell ref="R378:T378"/>
    <mergeCell ref="F356:G356"/>
    <mergeCell ref="H356:K356"/>
    <mergeCell ref="C358:E358"/>
    <mergeCell ref="A359:B359"/>
    <mergeCell ref="C359:E359"/>
    <mergeCell ref="A360:B360"/>
    <mergeCell ref="C360:E360"/>
    <mergeCell ref="A361:B361"/>
    <mergeCell ref="C361:E361"/>
    <mergeCell ref="F361:H361"/>
    <mergeCell ref="I361:K361"/>
    <mergeCell ref="A352:B352"/>
    <mergeCell ref="N352:P352"/>
    <mergeCell ref="A349:B349"/>
    <mergeCell ref="N349:P349"/>
    <mergeCell ref="R349:T349"/>
    <mergeCell ref="A350:B350"/>
    <mergeCell ref="N350:P350"/>
    <mergeCell ref="R350:T350"/>
    <mergeCell ref="A351:B351"/>
    <mergeCell ref="N351:P351"/>
    <mergeCell ref="R351:T351"/>
    <mergeCell ref="F328:G328"/>
    <mergeCell ref="H328:I328"/>
    <mergeCell ref="J328:K328"/>
    <mergeCell ref="F329:G329"/>
    <mergeCell ref="H329:I329"/>
    <mergeCell ref="J329:K329"/>
    <mergeCell ref="C330:D330"/>
    <mergeCell ref="A333:T334"/>
    <mergeCell ref="A335:C335"/>
    <mergeCell ref="D335:E335"/>
    <mergeCell ref="F335:H335"/>
    <mergeCell ref="I335:J335"/>
    <mergeCell ref="M335:T335"/>
    <mergeCell ref="A336:B337"/>
    <mergeCell ref="F336:K336"/>
    <mergeCell ref="N336:P336"/>
    <mergeCell ref="R336:T336"/>
    <mergeCell ref="N337:P337"/>
    <mergeCell ref="R337:T337"/>
    <mergeCell ref="A330:B330"/>
    <mergeCell ref="A328:B328"/>
    <mergeCell ref="C328:E328"/>
    <mergeCell ref="A329:B329"/>
    <mergeCell ref="C329:E329"/>
    <mergeCell ref="M296:T296"/>
    <mergeCell ref="A297:B298"/>
    <mergeCell ref="C297:E297"/>
    <mergeCell ref="F297:K297"/>
    <mergeCell ref="N297:P297"/>
    <mergeCell ref="R297:T297"/>
    <mergeCell ref="N298:P298"/>
    <mergeCell ref="R298:T298"/>
    <mergeCell ref="A299:B299"/>
    <mergeCell ref="N299:P299"/>
    <mergeCell ref="R299:T299"/>
    <mergeCell ref="A300:B300"/>
    <mergeCell ref="N300:P300"/>
    <mergeCell ref="R300:T300"/>
    <mergeCell ref="A324:B324"/>
    <mergeCell ref="C324:E324"/>
    <mergeCell ref="F327:K327"/>
    <mergeCell ref="A327:B327"/>
    <mergeCell ref="C327:E327"/>
    <mergeCell ref="F317:G317"/>
    <mergeCell ref="H317:K317"/>
    <mergeCell ref="A319:B319"/>
    <mergeCell ref="C319:E319"/>
    <mergeCell ref="A320:B320"/>
    <mergeCell ref="C320:E320"/>
    <mergeCell ref="A321:B321"/>
    <mergeCell ref="C321:E321"/>
    <mergeCell ref="A322:B322"/>
    <mergeCell ref="C322:E322"/>
    <mergeCell ref="F322:H322"/>
    <mergeCell ref="I322:K322"/>
    <mergeCell ref="N260:P260"/>
    <mergeCell ref="R260:T260"/>
    <mergeCell ref="A261:B261"/>
    <mergeCell ref="N261:P261"/>
    <mergeCell ref="R261:T261"/>
    <mergeCell ref="A262:B262"/>
    <mergeCell ref="N262:P262"/>
    <mergeCell ref="R262:T262"/>
    <mergeCell ref="A263:B263"/>
    <mergeCell ref="A264:B264"/>
    <mergeCell ref="F278:G278"/>
    <mergeCell ref="H278:K278"/>
    <mergeCell ref="A280:B280"/>
    <mergeCell ref="C280:E280"/>
    <mergeCell ref="A266:B266"/>
    <mergeCell ref="N266:P266"/>
    <mergeCell ref="R266:T266"/>
    <mergeCell ref="A267:B267"/>
    <mergeCell ref="N267:P267"/>
    <mergeCell ref="R267:T267"/>
    <mergeCell ref="A268:B268"/>
    <mergeCell ref="N268:P268"/>
    <mergeCell ref="R268:T268"/>
    <mergeCell ref="N263:P263"/>
    <mergeCell ref="R263:T263"/>
    <mergeCell ref="N264:P264"/>
    <mergeCell ref="R264:T264"/>
    <mergeCell ref="A265:B265"/>
    <mergeCell ref="N265:P265"/>
    <mergeCell ref="R265:T265"/>
    <mergeCell ref="A243:B243"/>
    <mergeCell ref="C243:E243"/>
    <mergeCell ref="A244:B244"/>
    <mergeCell ref="C244:E244"/>
    <mergeCell ref="F244:H244"/>
    <mergeCell ref="I244:K244"/>
    <mergeCell ref="A245:B245"/>
    <mergeCell ref="C245:E245"/>
    <mergeCell ref="A234:B234"/>
    <mergeCell ref="N234:P234"/>
    <mergeCell ref="R234:T234"/>
    <mergeCell ref="A235:B235"/>
    <mergeCell ref="N235:P235"/>
    <mergeCell ref="A231:B231"/>
    <mergeCell ref="N231:P231"/>
    <mergeCell ref="R231:T231"/>
    <mergeCell ref="A232:B232"/>
    <mergeCell ref="N232:P232"/>
    <mergeCell ref="R232:T232"/>
    <mergeCell ref="A233:B233"/>
    <mergeCell ref="N233:P233"/>
    <mergeCell ref="R233:T233"/>
    <mergeCell ref="F219:K219"/>
    <mergeCell ref="N219:P219"/>
    <mergeCell ref="R219:T219"/>
    <mergeCell ref="N220:P220"/>
    <mergeCell ref="R220:T220"/>
    <mergeCell ref="N222:P222"/>
    <mergeCell ref="R222:T222"/>
    <mergeCell ref="A223:B223"/>
    <mergeCell ref="A224:B224"/>
    <mergeCell ref="F239:G239"/>
    <mergeCell ref="H239:K239"/>
    <mergeCell ref="A241:B241"/>
    <mergeCell ref="C241:E241"/>
    <mergeCell ref="A242:B242"/>
    <mergeCell ref="C242:E242"/>
    <mergeCell ref="A228:B228"/>
    <mergeCell ref="N228:P228"/>
    <mergeCell ref="R228:T228"/>
    <mergeCell ref="A229:B229"/>
    <mergeCell ref="N229:P229"/>
    <mergeCell ref="R229:T229"/>
    <mergeCell ref="A230:B230"/>
    <mergeCell ref="N230:P230"/>
    <mergeCell ref="R230:T230"/>
    <mergeCell ref="A225:B225"/>
    <mergeCell ref="N225:P225"/>
    <mergeCell ref="R225:T225"/>
    <mergeCell ref="A226:B226"/>
    <mergeCell ref="N226:P226"/>
    <mergeCell ref="N223:P223"/>
    <mergeCell ref="R223:T223"/>
    <mergeCell ref="H200:K200"/>
    <mergeCell ref="A202:B202"/>
    <mergeCell ref="C202:E202"/>
    <mergeCell ref="A203:B203"/>
    <mergeCell ref="C203:E203"/>
    <mergeCell ref="A204:B204"/>
    <mergeCell ref="C204:E204"/>
    <mergeCell ref="A205:B205"/>
    <mergeCell ref="C205:E205"/>
    <mergeCell ref="F205:H205"/>
    <mergeCell ref="I205:K205"/>
    <mergeCell ref="A195:B195"/>
    <mergeCell ref="N195:P195"/>
    <mergeCell ref="R195:T195"/>
    <mergeCell ref="A196:B196"/>
    <mergeCell ref="N196:P196"/>
    <mergeCell ref="M218:T218"/>
    <mergeCell ref="F200:G200"/>
    <mergeCell ref="A114:B114"/>
    <mergeCell ref="N114:P114"/>
    <mergeCell ref="R114:T114"/>
    <mergeCell ref="A165:B165"/>
    <mergeCell ref="C165:E165"/>
    <mergeCell ref="F166:H166"/>
    <mergeCell ref="I166:K166"/>
    <mergeCell ref="F171:K171"/>
    <mergeCell ref="A172:B172"/>
    <mergeCell ref="C172:E172"/>
    <mergeCell ref="F172:G172"/>
    <mergeCell ref="H172:I172"/>
    <mergeCell ref="J172:K172"/>
    <mergeCell ref="A173:B173"/>
    <mergeCell ref="C173:E173"/>
    <mergeCell ref="F173:G173"/>
    <mergeCell ref="H173:I173"/>
    <mergeCell ref="J173:K173"/>
    <mergeCell ref="A166:B166"/>
    <mergeCell ref="C166:E166"/>
    <mergeCell ref="A167:B167"/>
    <mergeCell ref="C167:E167"/>
    <mergeCell ref="A168:B168"/>
    <mergeCell ref="C168:E168"/>
    <mergeCell ref="A1949:B1949"/>
    <mergeCell ref="N1949:P1949"/>
    <mergeCell ref="R1949:T1949"/>
    <mergeCell ref="A1950:B1950"/>
    <mergeCell ref="N1950:P1950"/>
    <mergeCell ref="R1950:T1950"/>
    <mergeCell ref="A1951:B1951"/>
    <mergeCell ref="N1951:P1951"/>
    <mergeCell ref="A1946:B1946"/>
    <mergeCell ref="N1946:P1946"/>
    <mergeCell ref="R1946:T1946"/>
    <mergeCell ref="A1947:B1947"/>
    <mergeCell ref="N1947:P1947"/>
    <mergeCell ref="R1947:T1947"/>
    <mergeCell ref="A1948:B1948"/>
    <mergeCell ref="N1948:P1948"/>
    <mergeCell ref="R1948:T1948"/>
    <mergeCell ref="R1943:T1943"/>
    <mergeCell ref="N1944:P1944"/>
    <mergeCell ref="R1944:T1944"/>
    <mergeCell ref="A1945:B1945"/>
    <mergeCell ref="N1945:P1945"/>
    <mergeCell ref="R1945:T1945"/>
    <mergeCell ref="A1937:B1937"/>
    <mergeCell ref="N1937:P1937"/>
    <mergeCell ref="R1937:T1937"/>
    <mergeCell ref="A1938:B1938"/>
    <mergeCell ref="N1938:P1938"/>
    <mergeCell ref="R1938:T1938"/>
    <mergeCell ref="A1939:B1939"/>
    <mergeCell ref="N1939:P1939"/>
    <mergeCell ref="R1939:T1939"/>
    <mergeCell ref="A1940:B1940"/>
    <mergeCell ref="C1935:E1935"/>
    <mergeCell ref="A1942:B1942"/>
    <mergeCell ref="N1942:P1942"/>
    <mergeCell ref="R1942:T1942"/>
    <mergeCell ref="A1943:B1943"/>
    <mergeCell ref="A1944:B1944"/>
    <mergeCell ref="A1935:B1936"/>
    <mergeCell ref="F1935:K1935"/>
    <mergeCell ref="N1935:P1935"/>
    <mergeCell ref="R1935:T1935"/>
    <mergeCell ref="N1936:P1936"/>
    <mergeCell ref="R1936:T1936"/>
    <mergeCell ref="N1943:P1943"/>
    <mergeCell ref="A1929:B1929"/>
    <mergeCell ref="A1918:B1918"/>
    <mergeCell ref="F1916:G1916"/>
    <mergeCell ref="H1916:K1916"/>
    <mergeCell ref="C1918:E1918"/>
    <mergeCell ref="A1919:B1919"/>
    <mergeCell ref="C1919:E1919"/>
    <mergeCell ref="A1920:B1920"/>
    <mergeCell ref="C1920:E1920"/>
    <mergeCell ref="A1921:B1921"/>
    <mergeCell ref="C1921:E1921"/>
    <mergeCell ref="F1921:H1921"/>
    <mergeCell ref="I1921:K1921"/>
    <mergeCell ref="A1922:B1922"/>
    <mergeCell ref="C1922:E1922"/>
    <mergeCell ref="A1923:B1923"/>
    <mergeCell ref="J1927:K1927"/>
    <mergeCell ref="F1928:G1928"/>
    <mergeCell ref="H1928:I1928"/>
    <mergeCell ref="J1928:K1928"/>
    <mergeCell ref="C1929:D1929"/>
    <mergeCell ref="A1911:B1911"/>
    <mergeCell ref="N1911:P1911"/>
    <mergeCell ref="R1911:T1911"/>
    <mergeCell ref="A1912:B1912"/>
    <mergeCell ref="N1912:P1912"/>
    <mergeCell ref="A1908:B1908"/>
    <mergeCell ref="N1908:P1908"/>
    <mergeCell ref="R1908:T1908"/>
    <mergeCell ref="A1909:B1909"/>
    <mergeCell ref="N1909:P1909"/>
    <mergeCell ref="R1909:T1909"/>
    <mergeCell ref="A1910:B1910"/>
    <mergeCell ref="N1910:P1910"/>
    <mergeCell ref="R1910:T1910"/>
    <mergeCell ref="A1905:B1905"/>
    <mergeCell ref="N1905:P1905"/>
    <mergeCell ref="R1905:T1905"/>
    <mergeCell ref="A1906:B1906"/>
    <mergeCell ref="N1906:P1906"/>
    <mergeCell ref="R1906:T1906"/>
    <mergeCell ref="A1907:B1907"/>
    <mergeCell ref="N1907:P1907"/>
    <mergeCell ref="R1907:T1907"/>
    <mergeCell ref="N1903:P1903"/>
    <mergeCell ref="R1903:T1903"/>
    <mergeCell ref="N1904:P1904"/>
    <mergeCell ref="R1904:T1904"/>
    <mergeCell ref="A1901:B1901"/>
    <mergeCell ref="N1901:P1901"/>
    <mergeCell ref="R1901:T1901"/>
    <mergeCell ref="A1902:B1902"/>
    <mergeCell ref="N1902:P1902"/>
    <mergeCell ref="R1902:T1902"/>
    <mergeCell ref="A1903:B1903"/>
    <mergeCell ref="A1904:B1904"/>
    <mergeCell ref="C1896:E1896"/>
    <mergeCell ref="A1888:B1888"/>
    <mergeCell ref="C1888:E1888"/>
    <mergeCell ref="A1889:B1889"/>
    <mergeCell ref="C1889:E1889"/>
    <mergeCell ref="A1890:B1890"/>
    <mergeCell ref="F1888:G1888"/>
    <mergeCell ref="H1888:I1888"/>
    <mergeCell ref="J1888:K1888"/>
    <mergeCell ref="F1889:G1889"/>
    <mergeCell ref="H1889:I1889"/>
    <mergeCell ref="J1889:K1889"/>
    <mergeCell ref="C1890:D1890"/>
    <mergeCell ref="A1893:T1894"/>
    <mergeCell ref="A1895:C1895"/>
    <mergeCell ref="D1895:E1895"/>
    <mergeCell ref="F1895:H1895"/>
    <mergeCell ref="I1895:J1895"/>
    <mergeCell ref="M1895:T1895"/>
    <mergeCell ref="A1896:B1897"/>
    <mergeCell ref="M1856:T1856"/>
    <mergeCell ref="A1857:B1858"/>
    <mergeCell ref="C1857:E1857"/>
    <mergeCell ref="F1857:K1857"/>
    <mergeCell ref="N1857:P1857"/>
    <mergeCell ref="R1857:T1857"/>
    <mergeCell ref="N1858:P1858"/>
    <mergeCell ref="R1858:T1858"/>
    <mergeCell ref="A1887:B1887"/>
    <mergeCell ref="C1887:E1887"/>
    <mergeCell ref="A1881:B1881"/>
    <mergeCell ref="C1881:E1881"/>
    <mergeCell ref="A1882:B1882"/>
    <mergeCell ref="C1882:E1882"/>
    <mergeCell ref="F1882:H1882"/>
    <mergeCell ref="I1882:K1882"/>
    <mergeCell ref="A1883:B1883"/>
    <mergeCell ref="C1883:E1883"/>
    <mergeCell ref="A1884:B1884"/>
    <mergeCell ref="C1884:E1884"/>
    <mergeCell ref="F1887:K1887"/>
    <mergeCell ref="A1872:B1872"/>
    <mergeCell ref="N1872:P1872"/>
    <mergeCell ref="R1872:T1872"/>
    <mergeCell ref="A1873:B1873"/>
    <mergeCell ref="N1873:P1873"/>
    <mergeCell ref="A1879:B1879"/>
    <mergeCell ref="C1879:E1879"/>
    <mergeCell ref="A1880:B1880"/>
    <mergeCell ref="C1880:E1880"/>
    <mergeCell ref="R1861:T1861"/>
    <mergeCell ref="A1862:B1862"/>
    <mergeCell ref="A1859:B1859"/>
    <mergeCell ref="N1859:P1859"/>
    <mergeCell ref="R1859:T1859"/>
    <mergeCell ref="A1860:B1860"/>
    <mergeCell ref="N1860:P1860"/>
    <mergeCell ref="R1860:T1860"/>
    <mergeCell ref="A1861:B1861"/>
    <mergeCell ref="N1861:P1861"/>
    <mergeCell ref="A1848:B1848"/>
    <mergeCell ref="C1848:E1848"/>
    <mergeCell ref="A1849:B1849"/>
    <mergeCell ref="C1849:E1849"/>
    <mergeCell ref="A1845:B1845"/>
    <mergeCell ref="C1845:E1845"/>
    <mergeCell ref="F1848:K1848"/>
    <mergeCell ref="A1834:B1834"/>
    <mergeCell ref="N1834:P1834"/>
    <mergeCell ref="A1850:B1850"/>
    <mergeCell ref="C1850:E1850"/>
    <mergeCell ref="A1851:B1851"/>
    <mergeCell ref="F1849:G1849"/>
    <mergeCell ref="H1849:I1849"/>
    <mergeCell ref="J1849:K1849"/>
    <mergeCell ref="F1850:G1850"/>
    <mergeCell ref="H1850:I1850"/>
    <mergeCell ref="J1850:K1850"/>
    <mergeCell ref="C1851:D1851"/>
    <mergeCell ref="A1854:T1855"/>
    <mergeCell ref="A1856:C1856"/>
    <mergeCell ref="D1856:E1856"/>
    <mergeCell ref="F1856:H1856"/>
    <mergeCell ref="I1856:J1856"/>
    <mergeCell ref="A1831:B1831"/>
    <mergeCell ref="N1831:P1831"/>
    <mergeCell ref="R1831:T1831"/>
    <mergeCell ref="A1832:B1832"/>
    <mergeCell ref="N1832:P1832"/>
    <mergeCell ref="R1832:T1832"/>
    <mergeCell ref="A1833:B1833"/>
    <mergeCell ref="N1833:P1833"/>
    <mergeCell ref="R1833:T1833"/>
    <mergeCell ref="A1844:B1844"/>
    <mergeCell ref="C1844:E1844"/>
    <mergeCell ref="A1811:B1811"/>
    <mergeCell ref="C1811:E1811"/>
    <mergeCell ref="A1815:T1816"/>
    <mergeCell ref="A1817:C1817"/>
    <mergeCell ref="D1817:E1817"/>
    <mergeCell ref="F1817:H1817"/>
    <mergeCell ref="I1817:J1817"/>
    <mergeCell ref="M1817:T1817"/>
    <mergeCell ref="A1818:B1819"/>
    <mergeCell ref="C1818:E1818"/>
    <mergeCell ref="F1818:K1818"/>
    <mergeCell ref="N1818:P1818"/>
    <mergeCell ref="R1818:T1818"/>
    <mergeCell ref="N1819:P1819"/>
    <mergeCell ref="R1819:T1819"/>
    <mergeCell ref="A1812:B1812"/>
    <mergeCell ref="C1812:D1812"/>
    <mergeCell ref="A1820:B1820"/>
    <mergeCell ref="N1821:P1821"/>
    <mergeCell ref="R1821:T1821"/>
    <mergeCell ref="A1822:B1822"/>
    <mergeCell ref="A1806:B1806"/>
    <mergeCell ref="C1806:E1806"/>
    <mergeCell ref="A1805:B1805"/>
    <mergeCell ref="C1805:E1805"/>
    <mergeCell ref="F1809:K1809"/>
    <mergeCell ref="F1810:G1810"/>
    <mergeCell ref="H1810:I1810"/>
    <mergeCell ref="J1810:K1810"/>
    <mergeCell ref="F1811:G1811"/>
    <mergeCell ref="H1811:I1811"/>
    <mergeCell ref="J1811:K1811"/>
    <mergeCell ref="A1795:B1795"/>
    <mergeCell ref="N1795:P1795"/>
    <mergeCell ref="A1792:B1792"/>
    <mergeCell ref="N1792:P1792"/>
    <mergeCell ref="R1792:T1792"/>
    <mergeCell ref="A1793:B1793"/>
    <mergeCell ref="N1793:P1793"/>
    <mergeCell ref="R1793:T1793"/>
    <mergeCell ref="A1794:B1794"/>
    <mergeCell ref="N1794:P1794"/>
    <mergeCell ref="R1794:T1794"/>
    <mergeCell ref="F1799:G1799"/>
    <mergeCell ref="H1799:K1799"/>
    <mergeCell ref="A1801:B1801"/>
    <mergeCell ref="C1801:E1801"/>
    <mergeCell ref="A1802:B1802"/>
    <mergeCell ref="C1802:E1802"/>
    <mergeCell ref="A1803:B1803"/>
    <mergeCell ref="C1803:E1803"/>
    <mergeCell ref="A1804:B1804"/>
    <mergeCell ref="C1804:E1804"/>
    <mergeCell ref="R1787:T1787"/>
    <mergeCell ref="A1788:B1788"/>
    <mergeCell ref="N1788:P1788"/>
    <mergeCell ref="R1788:T1788"/>
    <mergeCell ref="N1783:P1783"/>
    <mergeCell ref="R1783:T1783"/>
    <mergeCell ref="N1784:P1784"/>
    <mergeCell ref="R1784:T1784"/>
    <mergeCell ref="A1785:B1785"/>
    <mergeCell ref="N1785:P1785"/>
    <mergeCell ref="R1785:T1785"/>
    <mergeCell ref="A1779:B1780"/>
    <mergeCell ref="C1779:E1779"/>
    <mergeCell ref="F1779:K1779"/>
    <mergeCell ref="N1779:P1779"/>
    <mergeCell ref="R1779:T1779"/>
    <mergeCell ref="N1780:P1780"/>
    <mergeCell ref="R1780:T1780"/>
    <mergeCell ref="A1781:B1781"/>
    <mergeCell ref="N1781:P1781"/>
    <mergeCell ref="R1781:T1781"/>
    <mergeCell ref="A1782:B1782"/>
    <mergeCell ref="N1782:P1782"/>
    <mergeCell ref="R1782:T1782"/>
    <mergeCell ref="A1783:B1783"/>
    <mergeCell ref="A1784:B1784"/>
    <mergeCell ref="A1786:B1786"/>
    <mergeCell ref="N1786:P1786"/>
    <mergeCell ref="R1786:T1786"/>
    <mergeCell ref="A1787:B1787"/>
    <mergeCell ref="N1787:P1787"/>
    <mergeCell ref="H1760:K1760"/>
    <mergeCell ref="A1762:B1762"/>
    <mergeCell ref="C1762:E1762"/>
    <mergeCell ref="A1763:B1763"/>
    <mergeCell ref="C1763:E1763"/>
    <mergeCell ref="A1764:B1764"/>
    <mergeCell ref="C1764:E1764"/>
    <mergeCell ref="A1751:B1751"/>
    <mergeCell ref="N1751:P1751"/>
    <mergeCell ref="R1751:T1751"/>
    <mergeCell ref="A1752:B1752"/>
    <mergeCell ref="N1752:P1752"/>
    <mergeCell ref="R1752:T1752"/>
    <mergeCell ref="A1753:B1753"/>
    <mergeCell ref="N1753:P1753"/>
    <mergeCell ref="R1753:T1753"/>
    <mergeCell ref="A1748:B1748"/>
    <mergeCell ref="N1748:P1748"/>
    <mergeCell ref="R1748:T1748"/>
    <mergeCell ref="A1749:B1749"/>
    <mergeCell ref="N1749:P1749"/>
    <mergeCell ref="R1749:T1749"/>
    <mergeCell ref="A1750:B1750"/>
    <mergeCell ref="N1750:P1750"/>
    <mergeCell ref="R1750:T1750"/>
    <mergeCell ref="N1755:P1755"/>
    <mergeCell ref="R1755:T1755"/>
    <mergeCell ref="A1756:B1756"/>
    <mergeCell ref="N1756:P1756"/>
    <mergeCell ref="F1760:G1760"/>
    <mergeCell ref="A1745:B1745"/>
    <mergeCell ref="N1745:P1745"/>
    <mergeCell ref="R1745:T1745"/>
    <mergeCell ref="A1746:B1746"/>
    <mergeCell ref="N1746:P1746"/>
    <mergeCell ref="R1746:T1746"/>
    <mergeCell ref="A1747:B1747"/>
    <mergeCell ref="N1747:P1747"/>
    <mergeCell ref="R1747:T1747"/>
    <mergeCell ref="N1743:P1743"/>
    <mergeCell ref="R1743:T1743"/>
    <mergeCell ref="N1744:P1744"/>
    <mergeCell ref="R1744:T1744"/>
    <mergeCell ref="A1743:B1743"/>
    <mergeCell ref="A1744:B1744"/>
    <mergeCell ref="A1734:B1734"/>
    <mergeCell ref="A1728:B1728"/>
    <mergeCell ref="C1728:E1728"/>
    <mergeCell ref="A1731:B1731"/>
    <mergeCell ref="C1731:E1731"/>
    <mergeCell ref="F1731:K1731"/>
    <mergeCell ref="A1732:B1732"/>
    <mergeCell ref="C1732:E1732"/>
    <mergeCell ref="F1732:G1732"/>
    <mergeCell ref="H1732:I1732"/>
    <mergeCell ref="J1732:K1732"/>
    <mergeCell ref="A1733:B1733"/>
    <mergeCell ref="C1733:E1733"/>
    <mergeCell ref="F1733:G1733"/>
    <mergeCell ref="A1740:B1741"/>
    <mergeCell ref="C1740:E1740"/>
    <mergeCell ref="F1740:K1740"/>
    <mergeCell ref="N1740:P1740"/>
    <mergeCell ref="R1740:T1740"/>
    <mergeCell ref="N1741:P1741"/>
    <mergeCell ref="R1741:T1741"/>
    <mergeCell ref="A1742:B1742"/>
    <mergeCell ref="N1742:P1742"/>
    <mergeCell ref="R1742:T1742"/>
    <mergeCell ref="A1726:B1726"/>
    <mergeCell ref="C1726:E1726"/>
    <mergeCell ref="A1727:B1727"/>
    <mergeCell ref="C1727:E1727"/>
    <mergeCell ref="A1715:B1715"/>
    <mergeCell ref="N1715:P1715"/>
    <mergeCell ref="R1715:T1715"/>
    <mergeCell ref="A1716:B1716"/>
    <mergeCell ref="N1716:P1716"/>
    <mergeCell ref="R1716:T1716"/>
    <mergeCell ref="A1717:B1717"/>
    <mergeCell ref="N1717:P1717"/>
    <mergeCell ref="F1721:G1721"/>
    <mergeCell ref="H1721:K1721"/>
    <mergeCell ref="A1723:B1723"/>
    <mergeCell ref="C1723:E1723"/>
    <mergeCell ref="A1724:B1724"/>
    <mergeCell ref="C1724:E1724"/>
    <mergeCell ref="A1725:B1725"/>
    <mergeCell ref="C1725:E1725"/>
    <mergeCell ref="F1726:H1726"/>
    <mergeCell ref="I1726:K1726"/>
    <mergeCell ref="A1712:B1712"/>
    <mergeCell ref="N1712:P1712"/>
    <mergeCell ref="R1712:T1712"/>
    <mergeCell ref="A1713:B1713"/>
    <mergeCell ref="N1713:P1713"/>
    <mergeCell ref="R1713:T1713"/>
    <mergeCell ref="A1714:B1714"/>
    <mergeCell ref="N1714:P1714"/>
    <mergeCell ref="R1714:T1714"/>
    <mergeCell ref="A1709:B1709"/>
    <mergeCell ref="N1709:P1709"/>
    <mergeCell ref="R1709:T1709"/>
    <mergeCell ref="A1710:B1710"/>
    <mergeCell ref="N1710:P1710"/>
    <mergeCell ref="R1710:T1710"/>
    <mergeCell ref="A1711:B1711"/>
    <mergeCell ref="N1711:P1711"/>
    <mergeCell ref="R1711:T1711"/>
    <mergeCell ref="A1706:B1706"/>
    <mergeCell ref="N1706:P1706"/>
    <mergeCell ref="R1706:T1706"/>
    <mergeCell ref="A1707:B1707"/>
    <mergeCell ref="N1707:P1707"/>
    <mergeCell ref="R1707:T1707"/>
    <mergeCell ref="A1708:B1708"/>
    <mergeCell ref="N1708:P1708"/>
    <mergeCell ref="R1708:T1708"/>
    <mergeCell ref="N1703:P1703"/>
    <mergeCell ref="R1703:T1703"/>
    <mergeCell ref="N1704:P1704"/>
    <mergeCell ref="R1704:T1704"/>
    <mergeCell ref="A1705:B1705"/>
    <mergeCell ref="N1705:P1705"/>
    <mergeCell ref="R1705:T1705"/>
    <mergeCell ref="A1703:B1703"/>
    <mergeCell ref="A1704:B1704"/>
    <mergeCell ref="N1677:P1677"/>
    <mergeCell ref="R1677:T1677"/>
    <mergeCell ref="A1678:B1678"/>
    <mergeCell ref="N1678:P1678"/>
    <mergeCell ref="F1682:G1682"/>
    <mergeCell ref="H1682:K1682"/>
    <mergeCell ref="A1684:B1684"/>
    <mergeCell ref="C1684:E1684"/>
    <mergeCell ref="A1685:B1685"/>
    <mergeCell ref="C1685:E1685"/>
    <mergeCell ref="F1687:H1687"/>
    <mergeCell ref="I1687:K1687"/>
    <mergeCell ref="A1674:B1674"/>
    <mergeCell ref="N1674:P1674"/>
    <mergeCell ref="R1674:T1674"/>
    <mergeCell ref="A1675:B1675"/>
    <mergeCell ref="N1675:P1675"/>
    <mergeCell ref="R1675:T1675"/>
    <mergeCell ref="A1676:B1676"/>
    <mergeCell ref="N1676:P1676"/>
    <mergeCell ref="R1676:T1676"/>
    <mergeCell ref="A1686:B1686"/>
    <mergeCell ref="C1686:E1686"/>
    <mergeCell ref="A1687:B1687"/>
    <mergeCell ref="C1687:E1687"/>
    <mergeCell ref="A1671:B1671"/>
    <mergeCell ref="N1671:P1671"/>
    <mergeCell ref="R1671:T1671"/>
    <mergeCell ref="A1672:B1672"/>
    <mergeCell ref="N1672:P1672"/>
    <mergeCell ref="R1672:T1672"/>
    <mergeCell ref="A1673:B1673"/>
    <mergeCell ref="N1673:P1673"/>
    <mergeCell ref="R1673:T1673"/>
    <mergeCell ref="A1668:B1668"/>
    <mergeCell ref="N1668:P1668"/>
    <mergeCell ref="R1668:T1668"/>
    <mergeCell ref="A1669:B1669"/>
    <mergeCell ref="N1669:P1669"/>
    <mergeCell ref="R1669:T1669"/>
    <mergeCell ref="A1670:B1670"/>
    <mergeCell ref="N1670:P1670"/>
    <mergeCell ref="R1670:T1670"/>
    <mergeCell ref="A1665:B1665"/>
    <mergeCell ref="N1665:P1665"/>
    <mergeCell ref="R1665:T1665"/>
    <mergeCell ref="A1666:B1666"/>
    <mergeCell ref="N1666:P1666"/>
    <mergeCell ref="R1666:T1666"/>
    <mergeCell ref="A1667:B1667"/>
    <mergeCell ref="N1667:P1667"/>
    <mergeCell ref="R1667:T1667"/>
    <mergeCell ref="N1664:P1664"/>
    <mergeCell ref="R1664:T1664"/>
    <mergeCell ref="A1654:B1654"/>
    <mergeCell ref="C1654:E1654"/>
    <mergeCell ref="A1655:B1655"/>
    <mergeCell ref="C1655:E1655"/>
    <mergeCell ref="F1655:G1655"/>
    <mergeCell ref="H1655:I1655"/>
    <mergeCell ref="J1655:K1655"/>
    <mergeCell ref="A1656:B1656"/>
    <mergeCell ref="A1664:B1664"/>
    <mergeCell ref="A1662:B1663"/>
    <mergeCell ref="C1662:E1662"/>
    <mergeCell ref="F1662:K1662"/>
    <mergeCell ref="N1662:P1662"/>
    <mergeCell ref="R1662:T1662"/>
    <mergeCell ref="N1663:P1663"/>
    <mergeCell ref="R1663:T1663"/>
    <mergeCell ref="A1649:B1649"/>
    <mergeCell ref="C1649:E1649"/>
    <mergeCell ref="A1650:B1650"/>
    <mergeCell ref="C1650:E1650"/>
    <mergeCell ref="A1653:B1653"/>
    <mergeCell ref="C1653:E1653"/>
    <mergeCell ref="F1653:K1653"/>
    <mergeCell ref="F1654:G1654"/>
    <mergeCell ref="H1654:I1654"/>
    <mergeCell ref="J1654:K1654"/>
    <mergeCell ref="C1656:D1656"/>
    <mergeCell ref="A1659:T1660"/>
    <mergeCell ref="A1661:C1661"/>
    <mergeCell ref="D1661:E1661"/>
    <mergeCell ref="F1661:H1661"/>
    <mergeCell ref="I1661:J1661"/>
    <mergeCell ref="M1661:T1661"/>
    <mergeCell ref="A1632:B1632"/>
    <mergeCell ref="N1632:P1632"/>
    <mergeCell ref="R1632:T1632"/>
    <mergeCell ref="A1633:B1633"/>
    <mergeCell ref="N1633:P1633"/>
    <mergeCell ref="R1633:T1633"/>
    <mergeCell ref="A1634:B1634"/>
    <mergeCell ref="N1634:P1634"/>
    <mergeCell ref="R1634:T1634"/>
    <mergeCell ref="A1629:B1629"/>
    <mergeCell ref="N1629:P1629"/>
    <mergeCell ref="R1629:T1629"/>
    <mergeCell ref="A1630:B1630"/>
    <mergeCell ref="N1630:P1630"/>
    <mergeCell ref="R1630:T1630"/>
    <mergeCell ref="A1631:B1631"/>
    <mergeCell ref="N1631:P1631"/>
    <mergeCell ref="R1631:T1631"/>
    <mergeCell ref="A1626:B1626"/>
    <mergeCell ref="N1626:P1626"/>
    <mergeCell ref="R1626:T1626"/>
    <mergeCell ref="A1627:B1627"/>
    <mergeCell ref="N1627:P1627"/>
    <mergeCell ref="R1627:T1627"/>
    <mergeCell ref="A1628:B1628"/>
    <mergeCell ref="N1628:P1628"/>
    <mergeCell ref="R1628:T1628"/>
    <mergeCell ref="A1623:B1624"/>
    <mergeCell ref="C1623:E1623"/>
    <mergeCell ref="F1623:K1623"/>
    <mergeCell ref="N1623:P1623"/>
    <mergeCell ref="R1623:T1623"/>
    <mergeCell ref="N1624:P1624"/>
    <mergeCell ref="R1624:T1624"/>
    <mergeCell ref="A1625:B1625"/>
    <mergeCell ref="N1625:P1625"/>
    <mergeCell ref="R1625:T1625"/>
    <mergeCell ref="A1616:B1616"/>
    <mergeCell ref="C1616:E1616"/>
    <mergeCell ref="F1616:G1616"/>
    <mergeCell ref="H1616:I1616"/>
    <mergeCell ref="J1616:K1616"/>
    <mergeCell ref="A1617:B1617"/>
    <mergeCell ref="C1617:D1617"/>
    <mergeCell ref="A1620:T1621"/>
    <mergeCell ref="A1622:C1622"/>
    <mergeCell ref="D1622:E1622"/>
    <mergeCell ref="F1622:H1622"/>
    <mergeCell ref="I1622:J1622"/>
    <mergeCell ref="M1622:T1622"/>
    <mergeCell ref="I1609:K1609"/>
    <mergeCell ref="A1610:B1610"/>
    <mergeCell ref="C1610:E1610"/>
    <mergeCell ref="A1611:B1611"/>
    <mergeCell ref="C1611:E1611"/>
    <mergeCell ref="A1614:B1614"/>
    <mergeCell ref="C1614:E1614"/>
    <mergeCell ref="F1614:K1614"/>
    <mergeCell ref="A1615:B1615"/>
    <mergeCell ref="C1615:E1615"/>
    <mergeCell ref="F1615:G1615"/>
    <mergeCell ref="H1615:I1615"/>
    <mergeCell ref="J1615:K1615"/>
    <mergeCell ref="A1606:B1606"/>
    <mergeCell ref="C1606:E1606"/>
    <mergeCell ref="A1607:B1607"/>
    <mergeCell ref="C1607:E1607"/>
    <mergeCell ref="A1608:B1608"/>
    <mergeCell ref="C1608:E1608"/>
    <mergeCell ref="A1609:B1609"/>
    <mergeCell ref="C1609:E1609"/>
    <mergeCell ref="F1609:H1609"/>
    <mergeCell ref="A1597:B1597"/>
    <mergeCell ref="N1597:P1597"/>
    <mergeCell ref="R1597:T1597"/>
    <mergeCell ref="A1598:B1598"/>
    <mergeCell ref="N1598:P1598"/>
    <mergeCell ref="R1598:T1598"/>
    <mergeCell ref="N1599:P1599"/>
    <mergeCell ref="F1604:G1604"/>
    <mergeCell ref="H1604:K1604"/>
    <mergeCell ref="R1592:T1592"/>
    <mergeCell ref="A1593:B1593"/>
    <mergeCell ref="N1593:P1593"/>
    <mergeCell ref="R1593:T1593"/>
    <mergeCell ref="A1588:B1588"/>
    <mergeCell ref="N1588:P1588"/>
    <mergeCell ref="R1588:T1588"/>
    <mergeCell ref="A1589:B1589"/>
    <mergeCell ref="N1589:P1589"/>
    <mergeCell ref="R1589:T1589"/>
    <mergeCell ref="A1590:B1590"/>
    <mergeCell ref="N1590:P1590"/>
    <mergeCell ref="R1590:T1590"/>
    <mergeCell ref="N1585:P1585"/>
    <mergeCell ref="R1585:T1585"/>
    <mergeCell ref="A1586:B1586"/>
    <mergeCell ref="N1586:P1586"/>
    <mergeCell ref="R1586:T1586"/>
    <mergeCell ref="A1587:B1587"/>
    <mergeCell ref="N1587:P1587"/>
    <mergeCell ref="R1587:T1587"/>
    <mergeCell ref="A1577:B1577"/>
    <mergeCell ref="N1584:P1584"/>
    <mergeCell ref="R1584:T1584"/>
    <mergeCell ref="C1577:E1577"/>
    <mergeCell ref="F1577:G1577"/>
    <mergeCell ref="H1577:I1577"/>
    <mergeCell ref="J1577:K1577"/>
    <mergeCell ref="A1578:B1578"/>
    <mergeCell ref="C1578:D1578"/>
    <mergeCell ref="A1581:T1582"/>
    <mergeCell ref="A1583:C1583"/>
    <mergeCell ref="A1575:B1575"/>
    <mergeCell ref="C1575:E1575"/>
    <mergeCell ref="A1576:B1576"/>
    <mergeCell ref="C1576:E1576"/>
    <mergeCell ref="F1576:G1576"/>
    <mergeCell ref="H1576:I1576"/>
    <mergeCell ref="J1576:K1576"/>
    <mergeCell ref="A1568:B1568"/>
    <mergeCell ref="C1568:E1568"/>
    <mergeCell ref="A1569:B1569"/>
    <mergeCell ref="C1569:E1569"/>
    <mergeCell ref="A1570:B1570"/>
    <mergeCell ref="C1570:E1570"/>
    <mergeCell ref="A1571:B1571"/>
    <mergeCell ref="C1571:E1571"/>
    <mergeCell ref="F1570:H1570"/>
    <mergeCell ref="I1570:K1570"/>
    <mergeCell ref="A1572:B1572"/>
    <mergeCell ref="C1572:E1572"/>
    <mergeCell ref="F1575:K1575"/>
    <mergeCell ref="A1558:B1558"/>
    <mergeCell ref="N1558:P1558"/>
    <mergeCell ref="R1558:T1558"/>
    <mergeCell ref="N1559:P1559"/>
    <mergeCell ref="A1567:B1567"/>
    <mergeCell ref="C1567:E1567"/>
    <mergeCell ref="A1555:B1555"/>
    <mergeCell ref="N1555:P1555"/>
    <mergeCell ref="R1555:T1555"/>
    <mergeCell ref="A1556:B1556"/>
    <mergeCell ref="N1556:P1556"/>
    <mergeCell ref="R1556:T1556"/>
    <mergeCell ref="A1557:B1557"/>
    <mergeCell ref="N1557:P1557"/>
    <mergeCell ref="R1557:T1557"/>
    <mergeCell ref="A1559:B1559"/>
    <mergeCell ref="R1559:T1559"/>
    <mergeCell ref="A1560:B1560"/>
    <mergeCell ref="N1560:P1560"/>
    <mergeCell ref="R1560:T1560"/>
    <mergeCell ref="A1561:B1561"/>
    <mergeCell ref="N1561:P1561"/>
    <mergeCell ref="F1565:G1565"/>
    <mergeCell ref="H1565:K1565"/>
    <mergeCell ref="A1552:B1552"/>
    <mergeCell ref="N1552:P1552"/>
    <mergeCell ref="R1552:T1552"/>
    <mergeCell ref="A1553:B1553"/>
    <mergeCell ref="N1553:P1553"/>
    <mergeCell ref="R1553:T1553"/>
    <mergeCell ref="A1554:B1554"/>
    <mergeCell ref="N1554:P1554"/>
    <mergeCell ref="R1554:T1554"/>
    <mergeCell ref="A1549:B1549"/>
    <mergeCell ref="N1549:P1549"/>
    <mergeCell ref="R1549:T1549"/>
    <mergeCell ref="A1550:B1550"/>
    <mergeCell ref="N1550:P1550"/>
    <mergeCell ref="R1550:T1550"/>
    <mergeCell ref="A1551:B1551"/>
    <mergeCell ref="N1551:P1551"/>
    <mergeCell ref="R1551:T1551"/>
    <mergeCell ref="N1546:P1546"/>
    <mergeCell ref="R1546:T1546"/>
    <mergeCell ref="A1547:B1547"/>
    <mergeCell ref="N1547:P1547"/>
    <mergeCell ref="R1547:T1547"/>
    <mergeCell ref="A1548:B1548"/>
    <mergeCell ref="N1548:P1548"/>
    <mergeCell ref="R1548:T1548"/>
    <mergeCell ref="N1545:P1545"/>
    <mergeCell ref="R1545:T1545"/>
    <mergeCell ref="A1545:B1546"/>
    <mergeCell ref="C1545:E1545"/>
    <mergeCell ref="F1545:K1545"/>
    <mergeCell ref="A1536:B1536"/>
    <mergeCell ref="C1536:E1536"/>
    <mergeCell ref="A1537:B1537"/>
    <mergeCell ref="A1530:B1530"/>
    <mergeCell ref="C1530:E1530"/>
    <mergeCell ref="A1531:B1531"/>
    <mergeCell ref="C1531:E1531"/>
    <mergeCell ref="F1531:H1531"/>
    <mergeCell ref="I1531:K1531"/>
    <mergeCell ref="A1532:B1532"/>
    <mergeCell ref="C1532:E1532"/>
    <mergeCell ref="A1533:B1533"/>
    <mergeCell ref="C1533:E1533"/>
    <mergeCell ref="A1538:B1538"/>
    <mergeCell ref="C1538:E1538"/>
    <mergeCell ref="F1538:G1538"/>
    <mergeCell ref="H1538:I1538"/>
    <mergeCell ref="J1538:K1538"/>
    <mergeCell ref="A1539:B1539"/>
    <mergeCell ref="A1498:B1498"/>
    <mergeCell ref="H1526:K1526"/>
    <mergeCell ref="N1514:P1514"/>
    <mergeCell ref="R1514:T1514"/>
    <mergeCell ref="A1515:B1515"/>
    <mergeCell ref="N1515:P1515"/>
    <mergeCell ref="R1515:T1515"/>
    <mergeCell ref="A1516:B1516"/>
    <mergeCell ref="N1516:P1516"/>
    <mergeCell ref="R1516:T1516"/>
    <mergeCell ref="A1511:B1511"/>
    <mergeCell ref="N1511:P1511"/>
    <mergeCell ref="R1511:T1511"/>
    <mergeCell ref="A1512:B1512"/>
    <mergeCell ref="N1512:P1512"/>
    <mergeCell ref="R1512:T1512"/>
    <mergeCell ref="A1513:B1513"/>
    <mergeCell ref="N1513:P1513"/>
    <mergeCell ref="R1513:T1513"/>
    <mergeCell ref="N1508:P1508"/>
    <mergeCell ref="R1508:T1508"/>
    <mergeCell ref="A1509:B1509"/>
    <mergeCell ref="N1509:P1509"/>
    <mergeCell ref="R1509:T1509"/>
    <mergeCell ref="A1510:B1510"/>
    <mergeCell ref="N1510:P1510"/>
    <mergeCell ref="R1510:T1510"/>
    <mergeCell ref="N1506:P1506"/>
    <mergeCell ref="R1506:T1506"/>
    <mergeCell ref="N1507:P1507"/>
    <mergeCell ref="R1507:T1507"/>
    <mergeCell ref="A1505:C1505"/>
    <mergeCell ref="D1505:E1505"/>
    <mergeCell ref="F1505:H1505"/>
    <mergeCell ref="I1505:J1505"/>
    <mergeCell ref="M1505:T1505"/>
    <mergeCell ref="A1506:B1507"/>
    <mergeCell ref="C1506:E1506"/>
    <mergeCell ref="F1506:K1506"/>
    <mergeCell ref="A1492:B1492"/>
    <mergeCell ref="C1492:E1492"/>
    <mergeCell ref="F1492:H1492"/>
    <mergeCell ref="I1492:K1492"/>
    <mergeCell ref="A1493:B1493"/>
    <mergeCell ref="C1493:E1493"/>
    <mergeCell ref="A1474:B1474"/>
    <mergeCell ref="N1474:P1474"/>
    <mergeCell ref="R1474:T1474"/>
    <mergeCell ref="C1498:E1498"/>
    <mergeCell ref="F1498:G1498"/>
    <mergeCell ref="H1498:I1498"/>
    <mergeCell ref="J1498:K1498"/>
    <mergeCell ref="A1499:B1499"/>
    <mergeCell ref="C1499:E1499"/>
    <mergeCell ref="F1499:G1499"/>
    <mergeCell ref="H1499:I1499"/>
    <mergeCell ref="J1499:K1499"/>
    <mergeCell ref="A1497:B1497"/>
    <mergeCell ref="A1494:B1494"/>
    <mergeCell ref="C1494:E1494"/>
    <mergeCell ref="N1481:P1481"/>
    <mergeCell ref="R1481:T1481"/>
    <mergeCell ref="A1482:B1482"/>
    <mergeCell ref="N1482:P1482"/>
    <mergeCell ref="R1482:T1482"/>
    <mergeCell ref="A1483:B1483"/>
    <mergeCell ref="N1483:P1483"/>
    <mergeCell ref="F1487:G1487"/>
    <mergeCell ref="H1487:K1487"/>
    <mergeCell ref="C1497:E1497"/>
    <mergeCell ref="F1497:K1497"/>
    <mergeCell ref="A1471:B1471"/>
    <mergeCell ref="N1471:P1471"/>
    <mergeCell ref="R1471:T1471"/>
    <mergeCell ref="A1489:B1489"/>
    <mergeCell ref="C1489:E1489"/>
    <mergeCell ref="A1490:B1490"/>
    <mergeCell ref="C1490:E1490"/>
    <mergeCell ref="A1491:B1491"/>
    <mergeCell ref="C1491:E1491"/>
    <mergeCell ref="A1478:B1478"/>
    <mergeCell ref="N1478:P1478"/>
    <mergeCell ref="R1478:T1478"/>
    <mergeCell ref="N1479:P1479"/>
    <mergeCell ref="A1480:B1480"/>
    <mergeCell ref="N1480:P1480"/>
    <mergeCell ref="R1480:T1480"/>
    <mergeCell ref="A1481:B1481"/>
    <mergeCell ref="A1460:B1460"/>
    <mergeCell ref="C1460:E1460"/>
    <mergeCell ref="F1460:G1460"/>
    <mergeCell ref="H1460:I1460"/>
    <mergeCell ref="J1460:K1460"/>
    <mergeCell ref="A1461:B1461"/>
    <mergeCell ref="C1461:D1461"/>
    <mergeCell ref="A1464:T1465"/>
    <mergeCell ref="A1450:B1450"/>
    <mergeCell ref="C1450:E1450"/>
    <mergeCell ref="A1451:B1451"/>
    <mergeCell ref="C1451:E1451"/>
    <mergeCell ref="A1454:B1454"/>
    <mergeCell ref="C1454:E1454"/>
    <mergeCell ref="A1455:B1455"/>
    <mergeCell ref="C1455:E1455"/>
    <mergeCell ref="A1470:B1470"/>
    <mergeCell ref="N1470:P1470"/>
    <mergeCell ref="R1470:T1470"/>
    <mergeCell ref="N1469:P1469"/>
    <mergeCell ref="R1469:T1469"/>
    <mergeCell ref="N1433:P1433"/>
    <mergeCell ref="R1433:T1433"/>
    <mergeCell ref="A1439:B1439"/>
    <mergeCell ref="R1439:T1439"/>
    <mergeCell ref="A1440:B1440"/>
    <mergeCell ref="N1440:P1440"/>
    <mergeCell ref="R1440:T1440"/>
    <mergeCell ref="A1441:B1441"/>
    <mergeCell ref="N1441:P1441"/>
    <mergeCell ref="A1458:B1458"/>
    <mergeCell ref="C1458:E1458"/>
    <mergeCell ref="F1458:K1458"/>
    <mergeCell ref="A1459:B1459"/>
    <mergeCell ref="C1459:E1459"/>
    <mergeCell ref="F1459:G1459"/>
    <mergeCell ref="H1459:I1459"/>
    <mergeCell ref="J1459:K1459"/>
    <mergeCell ref="R1441:T1441"/>
    <mergeCell ref="A1442:B1442"/>
    <mergeCell ref="N1442:P1442"/>
    <mergeCell ref="R1442:T1442"/>
    <mergeCell ref="N1437:P1437"/>
    <mergeCell ref="R1437:T1437"/>
    <mergeCell ref="N1438:P1438"/>
    <mergeCell ref="R1438:T1438"/>
    <mergeCell ref="N1439:P1439"/>
    <mergeCell ref="A1434:B1434"/>
    <mergeCell ref="N1434:P1434"/>
    <mergeCell ref="R1434:T1434"/>
    <mergeCell ref="A1435:B1435"/>
    <mergeCell ref="N1435:P1435"/>
    <mergeCell ref="R1435:T1435"/>
    <mergeCell ref="C1416:E1416"/>
    <mergeCell ref="A1427:C1427"/>
    <mergeCell ref="D1427:E1427"/>
    <mergeCell ref="F1427:H1427"/>
    <mergeCell ref="I1427:J1427"/>
    <mergeCell ref="M1427:T1427"/>
    <mergeCell ref="A1428:B1429"/>
    <mergeCell ref="C1428:E1428"/>
    <mergeCell ref="F1428:K1428"/>
    <mergeCell ref="F1448:G1448"/>
    <mergeCell ref="H1448:K1448"/>
    <mergeCell ref="A1452:B1452"/>
    <mergeCell ref="C1452:E1452"/>
    <mergeCell ref="A1453:B1453"/>
    <mergeCell ref="C1453:E1453"/>
    <mergeCell ref="F1453:H1453"/>
    <mergeCell ref="I1453:K1453"/>
    <mergeCell ref="A1437:B1437"/>
    <mergeCell ref="A1438:B1438"/>
    <mergeCell ref="R1436:T1436"/>
    <mergeCell ref="A1443:B1443"/>
    <mergeCell ref="N1443:P1443"/>
    <mergeCell ref="R1443:T1443"/>
    <mergeCell ref="A1444:B1444"/>
    <mergeCell ref="N1444:P1444"/>
    <mergeCell ref="A1431:B1431"/>
    <mergeCell ref="N1431:P1431"/>
    <mergeCell ref="R1431:T1431"/>
    <mergeCell ref="A1432:B1432"/>
    <mergeCell ref="N1432:P1432"/>
    <mergeCell ref="R1432:T1432"/>
    <mergeCell ref="A1433:B1433"/>
    <mergeCell ref="N1391:P1391"/>
    <mergeCell ref="R1391:T1391"/>
    <mergeCell ref="A1381:B1381"/>
    <mergeCell ref="C1381:E1381"/>
    <mergeCell ref="F1381:G1381"/>
    <mergeCell ref="H1381:I1381"/>
    <mergeCell ref="C1382:E1382"/>
    <mergeCell ref="F1382:G1382"/>
    <mergeCell ref="H1382:I1382"/>
    <mergeCell ref="J1382:K1382"/>
    <mergeCell ref="J1381:K1381"/>
    <mergeCell ref="A1382:B1382"/>
    <mergeCell ref="N1428:P1428"/>
    <mergeCell ref="R1428:T1428"/>
    <mergeCell ref="N1429:P1429"/>
    <mergeCell ref="R1429:T1429"/>
    <mergeCell ref="A1430:B1430"/>
    <mergeCell ref="N1430:P1430"/>
    <mergeCell ref="R1430:T1430"/>
    <mergeCell ref="A1421:B1421"/>
    <mergeCell ref="C1421:E1421"/>
    <mergeCell ref="F1421:G1421"/>
    <mergeCell ref="H1421:I1421"/>
    <mergeCell ref="J1421:K1421"/>
    <mergeCell ref="A1422:B1422"/>
    <mergeCell ref="C1422:D1422"/>
    <mergeCell ref="A1425:T1426"/>
    <mergeCell ref="A1414:B1414"/>
    <mergeCell ref="C1414:E1414"/>
    <mergeCell ref="A1415:B1415"/>
    <mergeCell ref="C1415:E1415"/>
    <mergeCell ref="A1416:B1416"/>
    <mergeCell ref="N1365:P1365"/>
    <mergeCell ref="R1365:T1365"/>
    <mergeCell ref="A1400:B1400"/>
    <mergeCell ref="N1400:P1400"/>
    <mergeCell ref="R1400:T1400"/>
    <mergeCell ref="A1401:B1401"/>
    <mergeCell ref="N1401:P1401"/>
    <mergeCell ref="R1401:T1401"/>
    <mergeCell ref="A1383:B1383"/>
    <mergeCell ref="C1383:D1383"/>
    <mergeCell ref="A1386:T1387"/>
    <mergeCell ref="A1388:C1388"/>
    <mergeCell ref="D1388:E1388"/>
    <mergeCell ref="F1388:H1388"/>
    <mergeCell ref="I1388:J1388"/>
    <mergeCell ref="M1388:T1388"/>
    <mergeCell ref="A1389:B1390"/>
    <mergeCell ref="C1389:E1389"/>
    <mergeCell ref="F1389:K1389"/>
    <mergeCell ref="A1399:B1399"/>
    <mergeCell ref="R1399:T1399"/>
    <mergeCell ref="A1395:B1395"/>
    <mergeCell ref="N1366:P1366"/>
    <mergeCell ref="F1370:G1370"/>
    <mergeCell ref="H1370:K1370"/>
    <mergeCell ref="A1372:B1372"/>
    <mergeCell ref="C1372:E1372"/>
    <mergeCell ref="N1389:P1389"/>
    <mergeCell ref="R1389:T1389"/>
    <mergeCell ref="N1390:P1390"/>
    <mergeCell ref="R1390:T1390"/>
    <mergeCell ref="A1391:B1391"/>
    <mergeCell ref="A1373:B1373"/>
    <mergeCell ref="C1373:E1373"/>
    <mergeCell ref="F1375:H1375"/>
    <mergeCell ref="A1352:B1352"/>
    <mergeCell ref="N1352:P1352"/>
    <mergeCell ref="R1352:T1352"/>
    <mergeCell ref="A1353:B1353"/>
    <mergeCell ref="N1353:P1353"/>
    <mergeCell ref="R1353:T1353"/>
    <mergeCell ref="A1357:B1357"/>
    <mergeCell ref="N1357:P1357"/>
    <mergeCell ref="R1357:T1357"/>
    <mergeCell ref="A1358:B1358"/>
    <mergeCell ref="N1358:P1358"/>
    <mergeCell ref="R1358:T1358"/>
    <mergeCell ref="N1359:P1359"/>
    <mergeCell ref="A1359:B1359"/>
    <mergeCell ref="R1359:T1359"/>
    <mergeCell ref="A1360:B1360"/>
    <mergeCell ref="N1360:P1360"/>
    <mergeCell ref="R1360:T1360"/>
    <mergeCell ref="A1364:B1364"/>
    <mergeCell ref="N1364:P1364"/>
    <mergeCell ref="R1364:T1364"/>
    <mergeCell ref="A1363:B1363"/>
    <mergeCell ref="N1363:P1363"/>
    <mergeCell ref="R1363:T1363"/>
    <mergeCell ref="R1355:T1355"/>
    <mergeCell ref="A1356:B1356"/>
    <mergeCell ref="N1356:P1356"/>
    <mergeCell ref="R1356:T1356"/>
    <mergeCell ref="A1365:B1365"/>
    <mergeCell ref="D1310:E1310"/>
    <mergeCell ref="F1310:H1310"/>
    <mergeCell ref="I1310:J1310"/>
    <mergeCell ref="M1310:T1310"/>
    <mergeCell ref="A1311:B1312"/>
    <mergeCell ref="C1311:E1311"/>
    <mergeCell ref="F1311:K1311"/>
    <mergeCell ref="A1326:B1326"/>
    <mergeCell ref="A1327:B1327"/>
    <mergeCell ref="A1320:B1320"/>
    <mergeCell ref="N1320:P1320"/>
    <mergeCell ref="R1320:T1320"/>
    <mergeCell ref="A1321:B1321"/>
    <mergeCell ref="N1321:P1321"/>
    <mergeCell ref="R1321:T1321"/>
    <mergeCell ref="A1322:B1322"/>
    <mergeCell ref="N1322:P1322"/>
    <mergeCell ref="R1322:T1322"/>
    <mergeCell ref="A1323:B1323"/>
    <mergeCell ref="N1323:P1323"/>
    <mergeCell ref="R1323:T1323"/>
    <mergeCell ref="A1324:B1324"/>
    <mergeCell ref="N1324:P1324"/>
    <mergeCell ref="R1324:T1324"/>
    <mergeCell ref="A1325:B1325"/>
    <mergeCell ref="N1325:P1325"/>
    <mergeCell ref="R1325:T1325"/>
    <mergeCell ref="N1326:P1326"/>
    <mergeCell ref="R1326:T1326"/>
    <mergeCell ref="N1327:P1327"/>
    <mergeCell ref="A1319:B1319"/>
    <mergeCell ref="R1319:T1319"/>
    <mergeCell ref="C1259:E1259"/>
    <mergeCell ref="A1260:B1260"/>
    <mergeCell ref="C1260:E1260"/>
    <mergeCell ref="N1311:P1311"/>
    <mergeCell ref="R1311:T1311"/>
    <mergeCell ref="C1303:E1303"/>
    <mergeCell ref="A1305:B1305"/>
    <mergeCell ref="A1296:B1296"/>
    <mergeCell ref="C1296:E1296"/>
    <mergeCell ref="A1297:B1297"/>
    <mergeCell ref="A1299:B1299"/>
    <mergeCell ref="C1299:E1299"/>
    <mergeCell ref="A1302:B1302"/>
    <mergeCell ref="C1302:E1302"/>
    <mergeCell ref="F1302:K1302"/>
    <mergeCell ref="A1303:B1303"/>
    <mergeCell ref="F1303:G1303"/>
    <mergeCell ref="H1303:I1303"/>
    <mergeCell ref="J1303:K1303"/>
    <mergeCell ref="A1304:B1304"/>
    <mergeCell ref="C1304:E1304"/>
    <mergeCell ref="F1304:G1304"/>
    <mergeCell ref="H1304:I1304"/>
    <mergeCell ref="J1304:K1304"/>
    <mergeCell ref="C1305:D1305"/>
    <mergeCell ref="A1308:T1309"/>
    <mergeCell ref="A1310:C1310"/>
    <mergeCell ref="A1285:B1285"/>
    <mergeCell ref="N1285:P1285"/>
    <mergeCell ref="R1285:T1285"/>
    <mergeCell ref="A1263:B1263"/>
    <mergeCell ref="A1264:B1264"/>
    <mergeCell ref="C1264:E1264"/>
    <mergeCell ref="F1264:G1264"/>
    <mergeCell ref="H1264:I1264"/>
    <mergeCell ref="J1264:K1264"/>
    <mergeCell ref="A1276:B1276"/>
    <mergeCell ref="N1276:P1276"/>
    <mergeCell ref="R1276:T1276"/>
    <mergeCell ref="A1279:B1279"/>
    <mergeCell ref="R1279:T1279"/>
    <mergeCell ref="N1272:P1272"/>
    <mergeCell ref="R1272:T1272"/>
    <mergeCell ref="N1273:P1273"/>
    <mergeCell ref="N1282:P1282"/>
    <mergeCell ref="R1282:T1282"/>
    <mergeCell ref="A1283:B1283"/>
    <mergeCell ref="N1283:P1283"/>
    <mergeCell ref="R1283:T1283"/>
    <mergeCell ref="A1284:B1284"/>
    <mergeCell ref="N1284:P1284"/>
    <mergeCell ref="R1284:T1284"/>
    <mergeCell ref="N1279:P1279"/>
    <mergeCell ref="A1274:B1274"/>
    <mergeCell ref="N1274:P1274"/>
    <mergeCell ref="R1274:T1274"/>
    <mergeCell ref="A1275:B1275"/>
    <mergeCell ref="N1275:P1275"/>
    <mergeCell ref="R1275:T1275"/>
    <mergeCell ref="A1246:B1246"/>
    <mergeCell ref="A1247:B1247"/>
    <mergeCell ref="A1242:B1242"/>
    <mergeCell ref="N1242:P1242"/>
    <mergeCell ref="R1242:T1242"/>
    <mergeCell ref="A1243:B1243"/>
    <mergeCell ref="N1243:P1243"/>
    <mergeCell ref="R1243:T1243"/>
    <mergeCell ref="A1244:B1244"/>
    <mergeCell ref="N1244:P1244"/>
    <mergeCell ref="R1244:T1244"/>
    <mergeCell ref="A1245:B1245"/>
    <mergeCell ref="N1245:P1245"/>
    <mergeCell ref="R1245:T1245"/>
    <mergeCell ref="R1277:T1277"/>
    <mergeCell ref="A1278:B1278"/>
    <mergeCell ref="N1278:P1278"/>
    <mergeCell ref="R1278:T1278"/>
    <mergeCell ref="N1246:P1246"/>
    <mergeCell ref="R1246:T1246"/>
    <mergeCell ref="N1247:P1247"/>
    <mergeCell ref="R1247:T1247"/>
    <mergeCell ref="N1248:P1248"/>
    <mergeCell ref="R1248:T1248"/>
    <mergeCell ref="N1249:P1249"/>
    <mergeCell ref="F1253:G1253"/>
    <mergeCell ref="H1253:K1253"/>
    <mergeCell ref="C1257:E1257"/>
    <mergeCell ref="A1257:B1257"/>
    <mergeCell ref="A1255:B1255"/>
    <mergeCell ref="C1255:E1255"/>
    <mergeCell ref="A1256:B1256"/>
    <mergeCell ref="A1235:B1235"/>
    <mergeCell ref="N1235:P1235"/>
    <mergeCell ref="R1235:T1235"/>
    <mergeCell ref="A1236:B1236"/>
    <mergeCell ref="N1236:P1236"/>
    <mergeCell ref="R1236:T1236"/>
    <mergeCell ref="A1237:B1237"/>
    <mergeCell ref="N1237:P1237"/>
    <mergeCell ref="R1237:T1237"/>
    <mergeCell ref="A1239:B1239"/>
    <mergeCell ref="R1239:T1239"/>
    <mergeCell ref="A1240:B1240"/>
    <mergeCell ref="N1240:P1240"/>
    <mergeCell ref="R1240:T1240"/>
    <mergeCell ref="A1241:B1241"/>
    <mergeCell ref="N1241:P1241"/>
    <mergeCell ref="R1241:T1241"/>
    <mergeCell ref="A1238:B1238"/>
    <mergeCell ref="N1238:P1238"/>
    <mergeCell ref="R1238:T1238"/>
    <mergeCell ref="N1239:P1239"/>
    <mergeCell ref="N1201:P1201"/>
    <mergeCell ref="R1201:T1201"/>
    <mergeCell ref="A1202:B1202"/>
    <mergeCell ref="N1202:P1202"/>
    <mergeCell ref="R1202:T1202"/>
    <mergeCell ref="N1233:P1233"/>
    <mergeCell ref="R1233:T1233"/>
    <mergeCell ref="N1234:P1234"/>
    <mergeCell ref="R1234:T1234"/>
    <mergeCell ref="A1230:T1231"/>
    <mergeCell ref="A1232:C1232"/>
    <mergeCell ref="D1232:E1232"/>
    <mergeCell ref="F1232:H1232"/>
    <mergeCell ref="I1232:J1232"/>
    <mergeCell ref="M1232:T1232"/>
    <mergeCell ref="A1233:B1234"/>
    <mergeCell ref="C1233:E1233"/>
    <mergeCell ref="F1233:K1233"/>
    <mergeCell ref="A1226:B1226"/>
    <mergeCell ref="A1227:B1227"/>
    <mergeCell ref="A1225:B1225"/>
    <mergeCell ref="A1216:B1216"/>
    <mergeCell ref="C1216:E1216"/>
    <mergeCell ref="A1217:B1217"/>
    <mergeCell ref="C1217:E1217"/>
    <mergeCell ref="A1218:B1218"/>
    <mergeCell ref="C1218:E1218"/>
    <mergeCell ref="A1219:B1219"/>
    <mergeCell ref="C1219:E1219"/>
    <mergeCell ref="F1219:H1219"/>
    <mergeCell ref="A1204:B1204"/>
    <mergeCell ref="N1204:P1204"/>
    <mergeCell ref="A1203:B1203"/>
    <mergeCell ref="N1203:P1203"/>
    <mergeCell ref="R1203:T1203"/>
    <mergeCell ref="N1194:P1194"/>
    <mergeCell ref="R1194:T1194"/>
    <mergeCell ref="N1195:P1195"/>
    <mergeCell ref="R1195:T1195"/>
    <mergeCell ref="A1196:B1196"/>
    <mergeCell ref="N1196:P1196"/>
    <mergeCell ref="R1196:T1196"/>
    <mergeCell ref="A1191:T1192"/>
    <mergeCell ref="A1193:C1193"/>
    <mergeCell ref="D1193:E1193"/>
    <mergeCell ref="F1193:H1193"/>
    <mergeCell ref="I1193:J1193"/>
    <mergeCell ref="M1193:T1193"/>
    <mergeCell ref="A1194:B1195"/>
    <mergeCell ref="C1194:E1194"/>
    <mergeCell ref="F1194:K1194"/>
    <mergeCell ref="A1197:B1197"/>
    <mergeCell ref="N1197:P1197"/>
    <mergeCell ref="R1197:T1197"/>
    <mergeCell ref="A1198:B1198"/>
    <mergeCell ref="N1198:P1198"/>
    <mergeCell ref="R1198:T1198"/>
    <mergeCell ref="N1199:P1199"/>
    <mergeCell ref="A1199:B1199"/>
    <mergeCell ref="R1199:T1199"/>
    <mergeCell ref="A1200:B1200"/>
    <mergeCell ref="N1200:P1200"/>
    <mergeCell ref="R1200:T1200"/>
    <mergeCell ref="A1201:B1201"/>
    <mergeCell ref="A1188:B1188"/>
    <mergeCell ref="A1185:B1185"/>
    <mergeCell ref="A1186:B1186"/>
    <mergeCell ref="A1187:B1187"/>
    <mergeCell ref="C1186:E1186"/>
    <mergeCell ref="F1186:G1186"/>
    <mergeCell ref="H1186:I1186"/>
    <mergeCell ref="J1186:K1186"/>
    <mergeCell ref="C1187:E1187"/>
    <mergeCell ref="F1187:G1187"/>
    <mergeCell ref="H1187:I1187"/>
    <mergeCell ref="J1187:K1187"/>
    <mergeCell ref="C1188:D1188"/>
    <mergeCell ref="A1177:B1177"/>
    <mergeCell ref="F1175:G1175"/>
    <mergeCell ref="A1168:B1168"/>
    <mergeCell ref="A1169:B1169"/>
    <mergeCell ref="A1170:B1170"/>
    <mergeCell ref="A1171:B1171"/>
    <mergeCell ref="A1181:B1181"/>
    <mergeCell ref="C1181:E1181"/>
    <mergeCell ref="A1182:B1182"/>
    <mergeCell ref="C1182:E1182"/>
    <mergeCell ref="C1185:E1185"/>
    <mergeCell ref="F1185:K1185"/>
    <mergeCell ref="A1158:B1158"/>
    <mergeCell ref="N1158:P1158"/>
    <mergeCell ref="R1158:T1158"/>
    <mergeCell ref="N1159:P1159"/>
    <mergeCell ref="A1166:B1166"/>
    <mergeCell ref="A1167:B1167"/>
    <mergeCell ref="A1159:B1159"/>
    <mergeCell ref="R1159:T1159"/>
    <mergeCell ref="A1160:B1160"/>
    <mergeCell ref="N1160:P1160"/>
    <mergeCell ref="R1160:T1160"/>
    <mergeCell ref="A1161:B1161"/>
    <mergeCell ref="N1161:P1161"/>
    <mergeCell ref="R1161:T1161"/>
    <mergeCell ref="A1162:B1162"/>
    <mergeCell ref="N1162:P1162"/>
    <mergeCell ref="R1162:T1162"/>
    <mergeCell ref="A1163:B1163"/>
    <mergeCell ref="N1163:P1163"/>
    <mergeCell ref="R1163:T1163"/>
    <mergeCell ref="A1164:B1164"/>
    <mergeCell ref="N1164:P1164"/>
    <mergeCell ref="R1164:T1164"/>
    <mergeCell ref="A1165:B1165"/>
    <mergeCell ref="N1165:P1165"/>
    <mergeCell ref="R1165:T1165"/>
    <mergeCell ref="N1166:P1166"/>
    <mergeCell ref="R1166:T1166"/>
    <mergeCell ref="N1167:P1167"/>
    <mergeCell ref="R1167:T1167"/>
    <mergeCell ref="C1149:D1149"/>
    <mergeCell ref="C1143:E1143"/>
    <mergeCell ref="F1136:G1136"/>
    <mergeCell ref="A1142:B1142"/>
    <mergeCell ref="C1142:E1142"/>
    <mergeCell ref="A1143:B1143"/>
    <mergeCell ref="N1155:P1155"/>
    <mergeCell ref="R1155:T1155"/>
    <mergeCell ref="N1156:P1156"/>
    <mergeCell ref="R1156:T1156"/>
    <mergeCell ref="A1157:B1157"/>
    <mergeCell ref="N1157:P1157"/>
    <mergeCell ref="R1157:T1157"/>
    <mergeCell ref="A1152:T1153"/>
    <mergeCell ref="A1154:C1154"/>
    <mergeCell ref="D1154:E1154"/>
    <mergeCell ref="F1154:H1154"/>
    <mergeCell ref="I1154:J1154"/>
    <mergeCell ref="M1154:T1154"/>
    <mergeCell ref="A1155:B1156"/>
    <mergeCell ref="C1155:E1155"/>
    <mergeCell ref="F1155:K1155"/>
    <mergeCell ref="A1149:B1149"/>
    <mergeCell ref="A1140:B1140"/>
    <mergeCell ref="C1140:E1140"/>
    <mergeCell ref="A1141:B1141"/>
    <mergeCell ref="C1141:E1141"/>
    <mergeCell ref="F1141:H1141"/>
    <mergeCell ref="I1141:K1141"/>
    <mergeCell ref="R1120:T1120"/>
    <mergeCell ref="A1121:B1121"/>
    <mergeCell ref="N1121:P1121"/>
    <mergeCell ref="R1121:T1121"/>
    <mergeCell ref="A1146:B1146"/>
    <mergeCell ref="A1147:B1147"/>
    <mergeCell ref="A1148:B1148"/>
    <mergeCell ref="C1146:E1146"/>
    <mergeCell ref="F1146:K1146"/>
    <mergeCell ref="C1147:E1147"/>
    <mergeCell ref="F1147:G1147"/>
    <mergeCell ref="H1147:I1147"/>
    <mergeCell ref="J1147:K1147"/>
    <mergeCell ref="C1148:E1148"/>
    <mergeCell ref="F1148:G1148"/>
    <mergeCell ref="H1148:I1148"/>
    <mergeCell ref="J1148:K1148"/>
    <mergeCell ref="A1123:B1123"/>
    <mergeCell ref="N1123:P1123"/>
    <mergeCell ref="R1123:T1123"/>
    <mergeCell ref="A1124:B1124"/>
    <mergeCell ref="N1124:P1124"/>
    <mergeCell ref="R1124:T1124"/>
    <mergeCell ref="A1125:B1125"/>
    <mergeCell ref="N1125:P1125"/>
    <mergeCell ref="R1125:T1125"/>
    <mergeCell ref="N1126:P1126"/>
    <mergeCell ref="R1126:T1126"/>
    <mergeCell ref="N1127:P1127"/>
    <mergeCell ref="R1127:T1127"/>
    <mergeCell ref="N1128:P1128"/>
    <mergeCell ref="R1128:T1128"/>
    <mergeCell ref="A1122:B1122"/>
    <mergeCell ref="N1122:P1122"/>
    <mergeCell ref="R1122:T1122"/>
    <mergeCell ref="A1108:B1108"/>
    <mergeCell ref="A1109:B1109"/>
    <mergeCell ref="A1110:B1110"/>
    <mergeCell ref="A1107:B1107"/>
    <mergeCell ref="F1102:H1102"/>
    <mergeCell ref="C1103:E1103"/>
    <mergeCell ref="A1099:B1099"/>
    <mergeCell ref="C1099:E1099"/>
    <mergeCell ref="A1100:B1100"/>
    <mergeCell ref="C1100:E1100"/>
    <mergeCell ref="A1101:B1101"/>
    <mergeCell ref="C1101:E1101"/>
    <mergeCell ref="A1102:B1102"/>
    <mergeCell ref="C1102:E1102"/>
    <mergeCell ref="N1117:P1117"/>
    <mergeCell ref="R1117:T1117"/>
    <mergeCell ref="A1118:B1118"/>
    <mergeCell ref="N1118:P1118"/>
    <mergeCell ref="R1118:T1118"/>
    <mergeCell ref="N1119:P1119"/>
    <mergeCell ref="N1116:P1116"/>
    <mergeCell ref="R1116:T1116"/>
    <mergeCell ref="A1116:B1117"/>
    <mergeCell ref="C1116:E1116"/>
    <mergeCell ref="F1116:K1116"/>
    <mergeCell ref="A1119:B1119"/>
    <mergeCell ref="R1119:T1119"/>
    <mergeCell ref="A1120:B1120"/>
    <mergeCell ref="N1120:P1120"/>
    <mergeCell ref="A1086:B1086"/>
    <mergeCell ref="A1087:B1087"/>
    <mergeCell ref="N1077:P1077"/>
    <mergeCell ref="R1077:T1077"/>
    <mergeCell ref="A1074:T1075"/>
    <mergeCell ref="A1076:C1076"/>
    <mergeCell ref="D1076:E1076"/>
    <mergeCell ref="F1076:H1076"/>
    <mergeCell ref="I1076:J1076"/>
    <mergeCell ref="M1076:T1076"/>
    <mergeCell ref="A1077:B1078"/>
    <mergeCell ref="C1077:E1077"/>
    <mergeCell ref="F1077:K1077"/>
    <mergeCell ref="A1079:B1079"/>
    <mergeCell ref="R1079:T1079"/>
    <mergeCell ref="A1080:B1080"/>
    <mergeCell ref="N1080:P1080"/>
    <mergeCell ref="A1084:B1084"/>
    <mergeCell ref="N1084:P1084"/>
    <mergeCell ref="R1084:T1084"/>
    <mergeCell ref="A1085:B1085"/>
    <mergeCell ref="N1085:P1085"/>
    <mergeCell ref="R1085:T1085"/>
    <mergeCell ref="N1086:P1086"/>
    <mergeCell ref="R1086:T1086"/>
    <mergeCell ref="N1087:P1087"/>
    <mergeCell ref="R1087:T1087"/>
    <mergeCell ref="J1070:K1070"/>
    <mergeCell ref="C1071:D1071"/>
    <mergeCell ref="A1068:B1068"/>
    <mergeCell ref="C1063:E1063"/>
    <mergeCell ref="A1065:B1065"/>
    <mergeCell ref="A1063:B1063"/>
    <mergeCell ref="F1063:H1063"/>
    <mergeCell ref="I1063:K1063"/>
    <mergeCell ref="A1064:B1064"/>
    <mergeCell ref="C1064:E1064"/>
    <mergeCell ref="C1065:E1065"/>
    <mergeCell ref="C1068:E1068"/>
    <mergeCell ref="F1068:K1068"/>
    <mergeCell ref="A1060:B1060"/>
    <mergeCell ref="C1060:E1060"/>
    <mergeCell ref="A1061:B1061"/>
    <mergeCell ref="C1061:E1061"/>
    <mergeCell ref="A1062:B1062"/>
    <mergeCell ref="C1062:E1062"/>
    <mergeCell ref="A1043:B1043"/>
    <mergeCell ref="N1043:P1043"/>
    <mergeCell ref="R1043:T1043"/>
    <mergeCell ref="A1044:B1044"/>
    <mergeCell ref="N1044:P1044"/>
    <mergeCell ref="A1032:B1032"/>
    <mergeCell ref="C1032:D1032"/>
    <mergeCell ref="A1035:T1036"/>
    <mergeCell ref="A1029:B1029"/>
    <mergeCell ref="A1030:B1030"/>
    <mergeCell ref="A1025:B1025"/>
    <mergeCell ref="A1026:B1026"/>
    <mergeCell ref="C1023:E1023"/>
    <mergeCell ref="C1025:E1025"/>
    <mergeCell ref="C1026:E1026"/>
    <mergeCell ref="C1029:E1029"/>
    <mergeCell ref="F1029:K1029"/>
    <mergeCell ref="C1030:E1030"/>
    <mergeCell ref="F1030:G1030"/>
    <mergeCell ref="H1030:I1030"/>
    <mergeCell ref="J1030:K1030"/>
    <mergeCell ref="A1023:B1023"/>
    <mergeCell ref="A1024:B1024"/>
    <mergeCell ref="C1024:E1024"/>
    <mergeCell ref="C1031:E1031"/>
    <mergeCell ref="F1031:G1031"/>
    <mergeCell ref="H1031:I1031"/>
    <mergeCell ref="J1031:K1031"/>
    <mergeCell ref="A1031:B1031"/>
    <mergeCell ref="R1041:T1041"/>
    <mergeCell ref="A1042:B1042"/>
    <mergeCell ref="N1042:P1042"/>
    <mergeCell ref="A1006:B1006"/>
    <mergeCell ref="A1007:B1007"/>
    <mergeCell ref="A998:C998"/>
    <mergeCell ref="D998:E998"/>
    <mergeCell ref="F998:H998"/>
    <mergeCell ref="I998:J998"/>
    <mergeCell ref="M998:T998"/>
    <mergeCell ref="A999:B1000"/>
    <mergeCell ref="C999:E999"/>
    <mergeCell ref="F999:K999"/>
    <mergeCell ref="R999:T999"/>
    <mergeCell ref="N1000:P1000"/>
    <mergeCell ref="R1000:T1000"/>
    <mergeCell ref="A1001:B1001"/>
    <mergeCell ref="A1014:B1014"/>
    <mergeCell ref="A1015:B1015"/>
    <mergeCell ref="A1008:B1008"/>
    <mergeCell ref="A1009:B1009"/>
    <mergeCell ref="A1010:B1010"/>
    <mergeCell ref="A1011:B1011"/>
    <mergeCell ref="A1012:B1012"/>
    <mergeCell ref="N1012:P1012"/>
    <mergeCell ref="A1005:B1005"/>
    <mergeCell ref="N1005:P1005"/>
    <mergeCell ref="R1005:T1005"/>
    <mergeCell ref="N1006:P1006"/>
    <mergeCell ref="R1006:T1006"/>
    <mergeCell ref="N1007:P1007"/>
    <mergeCell ref="R1007:T1007"/>
    <mergeCell ref="N1008:P1008"/>
    <mergeCell ref="R1008:T1008"/>
    <mergeCell ref="N1009:P1009"/>
    <mergeCell ref="A992:B992"/>
    <mergeCell ref="A993:B993"/>
    <mergeCell ref="C992:E992"/>
    <mergeCell ref="F992:G992"/>
    <mergeCell ref="H992:I992"/>
    <mergeCell ref="J992:K992"/>
    <mergeCell ref="C993:D993"/>
    <mergeCell ref="A996:T997"/>
    <mergeCell ref="N1001:P1001"/>
    <mergeCell ref="R1001:T1001"/>
    <mergeCell ref="A1002:B1002"/>
    <mergeCell ref="N1002:P1002"/>
    <mergeCell ref="R1002:T1002"/>
    <mergeCell ref="A1003:B1003"/>
    <mergeCell ref="N1003:P1003"/>
    <mergeCell ref="R1003:T1003"/>
    <mergeCell ref="A1004:B1004"/>
    <mergeCell ref="N1004:P1004"/>
    <mergeCell ref="R1004:T1004"/>
    <mergeCell ref="N999:P999"/>
    <mergeCell ref="A990:B990"/>
    <mergeCell ref="A991:B991"/>
    <mergeCell ref="A986:B986"/>
    <mergeCell ref="A987:B987"/>
    <mergeCell ref="C986:E986"/>
    <mergeCell ref="C987:E987"/>
    <mergeCell ref="C990:E990"/>
    <mergeCell ref="F990:K990"/>
    <mergeCell ref="C991:E991"/>
    <mergeCell ref="F991:G991"/>
    <mergeCell ref="H991:I991"/>
    <mergeCell ref="J991:K991"/>
    <mergeCell ref="C983:E983"/>
    <mergeCell ref="A985:B985"/>
    <mergeCell ref="A976:B976"/>
    <mergeCell ref="C985:E985"/>
    <mergeCell ref="F985:H985"/>
    <mergeCell ref="I985:K985"/>
    <mergeCell ref="A960:B961"/>
    <mergeCell ref="C960:E960"/>
    <mergeCell ref="F960:K960"/>
    <mergeCell ref="N960:P960"/>
    <mergeCell ref="R960:T960"/>
    <mergeCell ref="N961:P961"/>
    <mergeCell ref="R961:T961"/>
    <mergeCell ref="A962:B962"/>
    <mergeCell ref="N962:P962"/>
    <mergeCell ref="R962:T962"/>
    <mergeCell ref="A963:B963"/>
    <mergeCell ref="N963:P963"/>
    <mergeCell ref="R963:T963"/>
    <mergeCell ref="A964:B964"/>
    <mergeCell ref="A951:B951"/>
    <mergeCell ref="A952:B952"/>
    <mergeCell ref="A953:B953"/>
    <mergeCell ref="N964:P964"/>
    <mergeCell ref="R964:T964"/>
    <mergeCell ref="A945:B945"/>
    <mergeCell ref="A946:B946"/>
    <mergeCell ref="A947:B947"/>
    <mergeCell ref="A937:B937"/>
    <mergeCell ref="C943:E943"/>
    <mergeCell ref="F941:G941"/>
    <mergeCell ref="H941:K941"/>
    <mergeCell ref="A943:B943"/>
    <mergeCell ref="A944:B944"/>
    <mergeCell ref="C944:E944"/>
    <mergeCell ref="C945:E945"/>
    <mergeCell ref="C946:E946"/>
    <mergeCell ref="F946:H946"/>
    <mergeCell ref="A934:B934"/>
    <mergeCell ref="A935:B935"/>
    <mergeCell ref="A936:B936"/>
    <mergeCell ref="A928:B928"/>
    <mergeCell ref="A929:B929"/>
    <mergeCell ref="A930:B930"/>
    <mergeCell ref="A931:B931"/>
    <mergeCell ref="I946:K946"/>
    <mergeCell ref="C947:E947"/>
    <mergeCell ref="A915:B915"/>
    <mergeCell ref="C915:D915"/>
    <mergeCell ref="A918:T919"/>
    <mergeCell ref="A920:C920"/>
    <mergeCell ref="D920:E920"/>
    <mergeCell ref="F920:H920"/>
    <mergeCell ref="I920:J920"/>
    <mergeCell ref="M920:T920"/>
    <mergeCell ref="A921:B922"/>
    <mergeCell ref="C921:E921"/>
    <mergeCell ref="F921:K921"/>
    <mergeCell ref="N921:P921"/>
    <mergeCell ref="R921:T921"/>
    <mergeCell ref="N922:P922"/>
    <mergeCell ref="A912:B912"/>
    <mergeCell ref="A913:B913"/>
    <mergeCell ref="A914:B914"/>
    <mergeCell ref="R922:T922"/>
    <mergeCell ref="A909:B909"/>
    <mergeCell ref="C909:E909"/>
    <mergeCell ref="C912:E912"/>
    <mergeCell ref="F912:K912"/>
    <mergeCell ref="C913:E913"/>
    <mergeCell ref="F913:G913"/>
    <mergeCell ref="H913:I913"/>
    <mergeCell ref="J913:K913"/>
    <mergeCell ref="C914:E914"/>
    <mergeCell ref="F914:G914"/>
    <mergeCell ref="H914:I914"/>
    <mergeCell ref="J914:K914"/>
    <mergeCell ref="A906:B906"/>
    <mergeCell ref="A907:B907"/>
    <mergeCell ref="A908:B908"/>
    <mergeCell ref="A905:B905"/>
    <mergeCell ref="C908:E908"/>
    <mergeCell ref="A886:B886"/>
    <mergeCell ref="A887:B887"/>
    <mergeCell ref="A888:B888"/>
    <mergeCell ref="A889:B889"/>
    <mergeCell ref="A879:T880"/>
    <mergeCell ref="A881:C881"/>
    <mergeCell ref="D881:E881"/>
    <mergeCell ref="F881:H881"/>
    <mergeCell ref="I881:J881"/>
    <mergeCell ref="M881:T881"/>
    <mergeCell ref="A882:B883"/>
    <mergeCell ref="C882:E882"/>
    <mergeCell ref="F882:K882"/>
    <mergeCell ref="N882:P882"/>
    <mergeCell ref="R882:T882"/>
    <mergeCell ref="N883:P883"/>
    <mergeCell ref="R883:T883"/>
    <mergeCell ref="A884:B884"/>
    <mergeCell ref="N884:P884"/>
    <mergeCell ref="R884:T884"/>
    <mergeCell ref="A885:B885"/>
    <mergeCell ref="N885:P885"/>
    <mergeCell ref="R885:T885"/>
    <mergeCell ref="N886:P886"/>
    <mergeCell ref="R886:T886"/>
    <mergeCell ref="N887:P887"/>
    <mergeCell ref="R887:T887"/>
    <mergeCell ref="N888:P888"/>
    <mergeCell ref="R888:T888"/>
    <mergeCell ref="N889:P889"/>
    <mergeCell ref="R889:T889"/>
    <mergeCell ref="A874:B874"/>
    <mergeCell ref="A875:B875"/>
    <mergeCell ref="A876:B876"/>
    <mergeCell ref="A873:B873"/>
    <mergeCell ref="C873:E873"/>
    <mergeCell ref="F873:K873"/>
    <mergeCell ref="C874:E874"/>
    <mergeCell ref="F874:G874"/>
    <mergeCell ref="H874:I874"/>
    <mergeCell ref="J874:K874"/>
    <mergeCell ref="C875:E875"/>
    <mergeCell ref="F875:G875"/>
    <mergeCell ref="H875:I875"/>
    <mergeCell ref="J875:K875"/>
    <mergeCell ref="C876:D876"/>
    <mergeCell ref="A868:B868"/>
    <mergeCell ref="A869:B869"/>
    <mergeCell ref="A870:B870"/>
    <mergeCell ref="A865:B865"/>
    <mergeCell ref="A866:B866"/>
    <mergeCell ref="A867:B867"/>
    <mergeCell ref="C865:E865"/>
    <mergeCell ref="C866:E866"/>
    <mergeCell ref="C867:E867"/>
    <mergeCell ref="C868:E868"/>
    <mergeCell ref="F868:H868"/>
    <mergeCell ref="I868:K868"/>
    <mergeCell ref="C869:E869"/>
    <mergeCell ref="C870:E870"/>
    <mergeCell ref="A857:B857"/>
    <mergeCell ref="A854:B854"/>
    <mergeCell ref="A855:B855"/>
    <mergeCell ref="A856:B856"/>
    <mergeCell ref="A848:B848"/>
    <mergeCell ref="A849:B849"/>
    <mergeCell ref="A850:B850"/>
    <mergeCell ref="A851:B851"/>
    <mergeCell ref="A853:B853"/>
    <mergeCell ref="A840:T841"/>
    <mergeCell ref="A842:C842"/>
    <mergeCell ref="D842:E842"/>
    <mergeCell ref="F842:H842"/>
    <mergeCell ref="I842:J842"/>
    <mergeCell ref="M842:T842"/>
    <mergeCell ref="A843:B844"/>
    <mergeCell ref="C843:E843"/>
    <mergeCell ref="F843:K843"/>
    <mergeCell ref="N843:P843"/>
    <mergeCell ref="R843:T843"/>
    <mergeCell ref="N844:P844"/>
    <mergeCell ref="A835:B835"/>
    <mergeCell ref="A836:B836"/>
    <mergeCell ref="A837:B837"/>
    <mergeCell ref="A834:B834"/>
    <mergeCell ref="C834:E834"/>
    <mergeCell ref="F834:K834"/>
    <mergeCell ref="C835:E835"/>
    <mergeCell ref="F835:G835"/>
    <mergeCell ref="H835:I835"/>
    <mergeCell ref="J835:K835"/>
    <mergeCell ref="C836:E836"/>
    <mergeCell ref="F836:G836"/>
    <mergeCell ref="H836:I836"/>
    <mergeCell ref="J836:K836"/>
    <mergeCell ref="C837:D837"/>
    <mergeCell ref="R844:T844"/>
    <mergeCell ref="A829:B829"/>
    <mergeCell ref="A830:B830"/>
    <mergeCell ref="A831:B831"/>
    <mergeCell ref="A826:B826"/>
    <mergeCell ref="A827:B827"/>
    <mergeCell ref="A828:B828"/>
    <mergeCell ref="C826:E826"/>
    <mergeCell ref="C827:E827"/>
    <mergeCell ref="C828:E828"/>
    <mergeCell ref="C829:E829"/>
    <mergeCell ref="F829:H829"/>
    <mergeCell ref="I829:K829"/>
    <mergeCell ref="C830:E830"/>
    <mergeCell ref="C831:E831"/>
    <mergeCell ref="A816:B816"/>
    <mergeCell ref="A817:B817"/>
    <mergeCell ref="A810:B810"/>
    <mergeCell ref="A811:B811"/>
    <mergeCell ref="A814:B814"/>
    <mergeCell ref="A815:B815"/>
    <mergeCell ref="A797:B797"/>
    <mergeCell ref="A798:B798"/>
    <mergeCell ref="A795:B795"/>
    <mergeCell ref="A796:B796"/>
    <mergeCell ref="C798:D798"/>
    <mergeCell ref="A801:T802"/>
    <mergeCell ref="A803:C803"/>
    <mergeCell ref="D803:E803"/>
    <mergeCell ref="F803:H803"/>
    <mergeCell ref="I803:J803"/>
    <mergeCell ref="M803:T803"/>
    <mergeCell ref="A804:B805"/>
    <mergeCell ref="C804:E804"/>
    <mergeCell ref="F804:K804"/>
    <mergeCell ref="N804:P804"/>
    <mergeCell ref="R804:T804"/>
    <mergeCell ref="N805:P805"/>
    <mergeCell ref="R805:T805"/>
    <mergeCell ref="A791:B791"/>
    <mergeCell ref="A792:B792"/>
    <mergeCell ref="A788:B788"/>
    <mergeCell ref="A789:B789"/>
    <mergeCell ref="A790:B790"/>
    <mergeCell ref="A787:B787"/>
    <mergeCell ref="A777:B777"/>
    <mergeCell ref="A779:B779"/>
    <mergeCell ref="N779:P779"/>
    <mergeCell ref="R779:T779"/>
    <mergeCell ref="A780:B780"/>
    <mergeCell ref="N780:P780"/>
    <mergeCell ref="R780:T780"/>
    <mergeCell ref="A781:B781"/>
    <mergeCell ref="N781:P781"/>
    <mergeCell ref="A774:B774"/>
    <mergeCell ref="A775:B775"/>
    <mergeCell ref="A776:B776"/>
    <mergeCell ref="N774:P774"/>
    <mergeCell ref="R774:T774"/>
    <mergeCell ref="N775:P775"/>
    <mergeCell ref="R775:T775"/>
    <mergeCell ref="N776:P776"/>
    <mergeCell ref="R776:T776"/>
    <mergeCell ref="N777:P777"/>
    <mergeCell ref="R777:T777"/>
    <mergeCell ref="A778:B778"/>
    <mergeCell ref="N778:P778"/>
    <mergeCell ref="R778:T778"/>
    <mergeCell ref="F785:G785"/>
    <mergeCell ref="H785:K785"/>
    <mergeCell ref="C787:E787"/>
    <mergeCell ref="A767:B767"/>
    <mergeCell ref="A756:B756"/>
    <mergeCell ref="A757:B757"/>
    <mergeCell ref="C757:E757"/>
    <mergeCell ref="F757:G757"/>
    <mergeCell ref="H757:I757"/>
    <mergeCell ref="J757:K757"/>
    <mergeCell ref="C758:E758"/>
    <mergeCell ref="F758:G758"/>
    <mergeCell ref="H758:I758"/>
    <mergeCell ref="J758:K758"/>
    <mergeCell ref="A759:B759"/>
    <mergeCell ref="C759:D759"/>
    <mergeCell ref="A762:T763"/>
    <mergeCell ref="A764:C764"/>
    <mergeCell ref="D764:E764"/>
    <mergeCell ref="N767:P767"/>
    <mergeCell ref="R767:T767"/>
    <mergeCell ref="A728:B728"/>
    <mergeCell ref="A729:B729"/>
    <mergeCell ref="A717:B717"/>
    <mergeCell ref="A718:B718"/>
    <mergeCell ref="C717:E717"/>
    <mergeCell ref="F717:K717"/>
    <mergeCell ref="C718:E718"/>
    <mergeCell ref="F718:G718"/>
    <mergeCell ref="H718:I718"/>
    <mergeCell ref="J718:K718"/>
    <mergeCell ref="A719:B719"/>
    <mergeCell ref="C719:E719"/>
    <mergeCell ref="F719:G719"/>
    <mergeCell ref="H719:I719"/>
    <mergeCell ref="J719:K719"/>
    <mergeCell ref="A720:B720"/>
    <mergeCell ref="C720:D720"/>
    <mergeCell ref="A723:T724"/>
    <mergeCell ref="N728:P728"/>
    <mergeCell ref="R728:T728"/>
    <mergeCell ref="N729:P729"/>
    <mergeCell ref="R729:T729"/>
    <mergeCell ref="A697:B697"/>
    <mergeCell ref="N703:P703"/>
    <mergeCell ref="A694:B694"/>
    <mergeCell ref="A695:B695"/>
    <mergeCell ref="A696:B696"/>
    <mergeCell ref="A699:B699"/>
    <mergeCell ref="N699:P699"/>
    <mergeCell ref="R699:T699"/>
    <mergeCell ref="A700:B700"/>
    <mergeCell ref="N695:P695"/>
    <mergeCell ref="R695:T695"/>
    <mergeCell ref="N696:P696"/>
    <mergeCell ref="R696:T696"/>
    <mergeCell ref="N697:P697"/>
    <mergeCell ref="R697:T697"/>
    <mergeCell ref="A698:B698"/>
    <mergeCell ref="N698:P698"/>
    <mergeCell ref="R698:T698"/>
    <mergeCell ref="N700:P700"/>
    <mergeCell ref="R700:T700"/>
    <mergeCell ref="A701:B701"/>
    <mergeCell ref="N701:P701"/>
    <mergeCell ref="R701:T701"/>
    <mergeCell ref="A702:B702"/>
    <mergeCell ref="N702:P702"/>
    <mergeCell ref="R702:T702"/>
    <mergeCell ref="A703:B703"/>
    <mergeCell ref="A678:B678"/>
    <mergeCell ref="C687:E687"/>
    <mergeCell ref="C678:E678"/>
    <mergeCell ref="F678:K678"/>
    <mergeCell ref="A679:B679"/>
    <mergeCell ref="C679:E679"/>
    <mergeCell ref="F679:G679"/>
    <mergeCell ref="H679:I679"/>
    <mergeCell ref="J679:K679"/>
    <mergeCell ref="A680:B680"/>
    <mergeCell ref="C680:E680"/>
    <mergeCell ref="F680:G680"/>
    <mergeCell ref="H680:I680"/>
    <mergeCell ref="J680:K680"/>
    <mergeCell ref="A675:B675"/>
    <mergeCell ref="A672:B672"/>
    <mergeCell ref="A673:B673"/>
    <mergeCell ref="A674:B674"/>
    <mergeCell ref="C674:E674"/>
    <mergeCell ref="C675:E675"/>
    <mergeCell ref="A681:B681"/>
    <mergeCell ref="C681:D681"/>
    <mergeCell ref="A684:T685"/>
    <mergeCell ref="A686:C686"/>
    <mergeCell ref="D686:E686"/>
    <mergeCell ref="F686:H686"/>
    <mergeCell ref="I686:J686"/>
    <mergeCell ref="M686:T686"/>
    <mergeCell ref="A687:B688"/>
    <mergeCell ref="F687:K687"/>
    <mergeCell ref="N687:P687"/>
    <mergeCell ref="R687:T687"/>
    <mergeCell ref="A657:B657"/>
    <mergeCell ref="N657:P657"/>
    <mergeCell ref="R657:T657"/>
    <mergeCell ref="A658:B658"/>
    <mergeCell ref="N658:P658"/>
    <mergeCell ref="R658:T658"/>
    <mergeCell ref="A659:B659"/>
    <mergeCell ref="N659:P659"/>
    <mergeCell ref="R659:T659"/>
    <mergeCell ref="A660:B660"/>
    <mergeCell ref="A650:B650"/>
    <mergeCell ref="A651:B651"/>
    <mergeCell ref="A654:B654"/>
    <mergeCell ref="A655:B655"/>
    <mergeCell ref="C648:E648"/>
    <mergeCell ref="A645:T646"/>
    <mergeCell ref="A647:C647"/>
    <mergeCell ref="D647:E647"/>
    <mergeCell ref="F647:H647"/>
    <mergeCell ref="I647:J647"/>
    <mergeCell ref="M647:T647"/>
    <mergeCell ref="A648:B649"/>
    <mergeCell ref="F648:K648"/>
    <mergeCell ref="N648:P648"/>
    <mergeCell ref="R648:T648"/>
    <mergeCell ref="N656:P656"/>
    <mergeCell ref="R656:T656"/>
    <mergeCell ref="A656:B656"/>
    <mergeCell ref="N660:P660"/>
    <mergeCell ref="R660:T660"/>
    <mergeCell ref="A652:B652"/>
    <mergeCell ref="N652:P652"/>
    <mergeCell ref="A616:B616"/>
    <mergeCell ref="C609:E609"/>
    <mergeCell ref="A611:B611"/>
    <mergeCell ref="A595:B595"/>
    <mergeCell ref="A596:B596"/>
    <mergeCell ref="A597:B597"/>
    <mergeCell ref="C595:E595"/>
    <mergeCell ref="F595:H595"/>
    <mergeCell ref="I595:K595"/>
    <mergeCell ref="C596:E596"/>
    <mergeCell ref="C597:E597"/>
    <mergeCell ref="A600:B600"/>
    <mergeCell ref="C600:E600"/>
    <mergeCell ref="F600:K600"/>
    <mergeCell ref="A601:B601"/>
    <mergeCell ref="C601:E601"/>
    <mergeCell ref="F601:G601"/>
    <mergeCell ref="H601:I601"/>
    <mergeCell ref="J601:K601"/>
    <mergeCell ref="A603:B603"/>
    <mergeCell ref="C603:D603"/>
    <mergeCell ref="A606:T607"/>
    <mergeCell ref="A608:C608"/>
    <mergeCell ref="D608:E608"/>
    <mergeCell ref="F608:H608"/>
    <mergeCell ref="I608:J608"/>
    <mergeCell ref="M608:T608"/>
    <mergeCell ref="A609:B610"/>
    <mergeCell ref="F609:K609"/>
    <mergeCell ref="N609:P609"/>
    <mergeCell ref="R609:T609"/>
    <mergeCell ref="N610:P610"/>
    <mergeCell ref="N585:P585"/>
    <mergeCell ref="R585:T585"/>
    <mergeCell ref="A583:B583"/>
    <mergeCell ref="A584:B584"/>
    <mergeCell ref="A576:B576"/>
    <mergeCell ref="A577:B577"/>
    <mergeCell ref="C570:E570"/>
    <mergeCell ref="A574:B574"/>
    <mergeCell ref="A575:B575"/>
    <mergeCell ref="N574:P574"/>
    <mergeCell ref="R574:T574"/>
    <mergeCell ref="N575:P575"/>
    <mergeCell ref="R575:T575"/>
    <mergeCell ref="N576:P576"/>
    <mergeCell ref="R576:T576"/>
    <mergeCell ref="F569:H569"/>
    <mergeCell ref="A557:B557"/>
    <mergeCell ref="A558:B558"/>
    <mergeCell ref="A561:B561"/>
    <mergeCell ref="C561:E561"/>
    <mergeCell ref="F561:K561"/>
    <mergeCell ref="A562:B562"/>
    <mergeCell ref="C562:E562"/>
    <mergeCell ref="F562:G562"/>
    <mergeCell ref="H562:I562"/>
    <mergeCell ref="J562:K562"/>
    <mergeCell ref="A563:B563"/>
    <mergeCell ref="C563:E563"/>
    <mergeCell ref="F563:G563"/>
    <mergeCell ref="H563:I563"/>
    <mergeCell ref="J563:K563"/>
    <mergeCell ref="A564:B564"/>
    <mergeCell ref="C564:D564"/>
    <mergeCell ref="A567:T568"/>
    <mergeCell ref="A569:C569"/>
    <mergeCell ref="D569:E569"/>
    <mergeCell ref="R544:T544"/>
    <mergeCell ref="A534:B534"/>
    <mergeCell ref="A535:B535"/>
    <mergeCell ref="A536:B536"/>
    <mergeCell ref="A540:B540"/>
    <mergeCell ref="N540:P540"/>
    <mergeCell ref="R540:T540"/>
    <mergeCell ref="A541:B541"/>
    <mergeCell ref="C531:E531"/>
    <mergeCell ref="A518:B518"/>
    <mergeCell ref="F524:G524"/>
    <mergeCell ref="C518:E518"/>
    <mergeCell ref="A519:B519"/>
    <mergeCell ref="C519:E519"/>
    <mergeCell ref="A522:B522"/>
    <mergeCell ref="C522:E522"/>
    <mergeCell ref="F522:K522"/>
    <mergeCell ref="A523:B523"/>
    <mergeCell ref="C523:E523"/>
    <mergeCell ref="F523:G523"/>
    <mergeCell ref="H523:I523"/>
    <mergeCell ref="J523:K523"/>
    <mergeCell ref="A524:B524"/>
    <mergeCell ref="C524:E524"/>
    <mergeCell ref="H524:I524"/>
    <mergeCell ref="J524:K524"/>
    <mergeCell ref="A525:B525"/>
    <mergeCell ref="C525:D525"/>
    <mergeCell ref="A528:T529"/>
    <mergeCell ref="A530:C530"/>
    <mergeCell ref="D530:E530"/>
    <mergeCell ref="F530:H530"/>
    <mergeCell ref="A515:B515"/>
    <mergeCell ref="A516:B516"/>
    <mergeCell ref="A517:B517"/>
    <mergeCell ref="A514:B514"/>
    <mergeCell ref="F512:G512"/>
    <mergeCell ref="H512:K512"/>
    <mergeCell ref="C514:E514"/>
    <mergeCell ref="C515:E515"/>
    <mergeCell ref="C516:E516"/>
    <mergeCell ref="C517:E517"/>
    <mergeCell ref="F517:H517"/>
    <mergeCell ref="I517:K517"/>
    <mergeCell ref="A506:B506"/>
    <mergeCell ref="N506:P506"/>
    <mergeCell ref="R506:T506"/>
    <mergeCell ref="A507:B507"/>
    <mergeCell ref="N507:P507"/>
    <mergeCell ref="R507:T507"/>
    <mergeCell ref="A508:B508"/>
    <mergeCell ref="N508:P508"/>
    <mergeCell ref="I530:J530"/>
    <mergeCell ref="M530:T530"/>
    <mergeCell ref="N503:P503"/>
    <mergeCell ref="R503:T503"/>
    <mergeCell ref="N504:P504"/>
    <mergeCell ref="R504:T504"/>
    <mergeCell ref="A505:B505"/>
    <mergeCell ref="N505:P505"/>
    <mergeCell ref="R505:T505"/>
    <mergeCell ref="A496:B496"/>
    <mergeCell ref="A497:B497"/>
    <mergeCell ref="A501:B501"/>
    <mergeCell ref="N501:P501"/>
    <mergeCell ref="R501:T501"/>
    <mergeCell ref="A502:B502"/>
    <mergeCell ref="N502:P502"/>
    <mergeCell ref="R502:T502"/>
    <mergeCell ref="A503:B503"/>
    <mergeCell ref="A504:B504"/>
    <mergeCell ref="A477:B477"/>
    <mergeCell ref="A478:B478"/>
    <mergeCell ref="F484:G484"/>
    <mergeCell ref="A475:B475"/>
    <mergeCell ref="A476:B476"/>
    <mergeCell ref="C475:E475"/>
    <mergeCell ref="C476:E476"/>
    <mergeCell ref="C477:E477"/>
    <mergeCell ref="C478:E478"/>
    <mergeCell ref="F478:H478"/>
    <mergeCell ref="I478:K478"/>
    <mergeCell ref="A479:B479"/>
    <mergeCell ref="C479:E479"/>
    <mergeCell ref="A480:B480"/>
    <mergeCell ref="C480:E480"/>
    <mergeCell ref="A483:B483"/>
    <mergeCell ref="C483:E483"/>
    <mergeCell ref="F483:K483"/>
    <mergeCell ref="A484:B484"/>
    <mergeCell ref="C484:E484"/>
    <mergeCell ref="H484:I484"/>
    <mergeCell ref="J484:K484"/>
    <mergeCell ref="A468:B468"/>
    <mergeCell ref="N468:P468"/>
    <mergeCell ref="R468:T468"/>
    <mergeCell ref="A469:B469"/>
    <mergeCell ref="N469:P469"/>
    <mergeCell ref="F473:G473"/>
    <mergeCell ref="H473:K473"/>
    <mergeCell ref="A465:B465"/>
    <mergeCell ref="N465:P465"/>
    <mergeCell ref="R465:T465"/>
    <mergeCell ref="A466:B466"/>
    <mergeCell ref="N466:P466"/>
    <mergeCell ref="R466:T466"/>
    <mergeCell ref="A467:B467"/>
    <mergeCell ref="N467:P467"/>
    <mergeCell ref="R467:T467"/>
    <mergeCell ref="A457:B457"/>
    <mergeCell ref="N463:P463"/>
    <mergeCell ref="R463:T463"/>
    <mergeCell ref="N464:P464"/>
    <mergeCell ref="R464:T464"/>
    <mergeCell ref="A463:B463"/>
    <mergeCell ref="A464:B464"/>
    <mergeCell ref="A440:B440"/>
    <mergeCell ref="C440:E440"/>
    <mergeCell ref="A441:B441"/>
    <mergeCell ref="C441:E441"/>
    <mergeCell ref="A444:B444"/>
    <mergeCell ref="C444:E444"/>
    <mergeCell ref="F444:K444"/>
    <mergeCell ref="A445:B445"/>
    <mergeCell ref="C445:E445"/>
    <mergeCell ref="F445:G445"/>
    <mergeCell ref="H445:I445"/>
    <mergeCell ref="J445:K445"/>
    <mergeCell ref="F446:G446"/>
    <mergeCell ref="A429:B429"/>
    <mergeCell ref="N429:P429"/>
    <mergeCell ref="R429:T429"/>
    <mergeCell ref="A430:B430"/>
    <mergeCell ref="N430:P430"/>
    <mergeCell ref="C438:E438"/>
    <mergeCell ref="A439:B439"/>
    <mergeCell ref="C439:E439"/>
    <mergeCell ref="F439:H439"/>
    <mergeCell ref="I439:K439"/>
    <mergeCell ref="A438:B438"/>
    <mergeCell ref="H446:I446"/>
    <mergeCell ref="J446:K446"/>
    <mergeCell ref="A446:B446"/>
    <mergeCell ref="C446:E446"/>
    <mergeCell ref="R425:T425"/>
    <mergeCell ref="A416:B416"/>
    <mergeCell ref="A417:B417"/>
    <mergeCell ref="C414:E414"/>
    <mergeCell ref="F414:K414"/>
    <mergeCell ref="A411:T412"/>
    <mergeCell ref="A413:C413"/>
    <mergeCell ref="D413:E413"/>
    <mergeCell ref="F413:H413"/>
    <mergeCell ref="I413:J413"/>
    <mergeCell ref="M413:T413"/>
    <mergeCell ref="A406:B406"/>
    <mergeCell ref="C406:E406"/>
    <mergeCell ref="A407:B407"/>
    <mergeCell ref="C407:E407"/>
    <mergeCell ref="A408:B408"/>
    <mergeCell ref="A414:B415"/>
    <mergeCell ref="N414:P414"/>
    <mergeCell ref="R414:T414"/>
    <mergeCell ref="N415:P415"/>
    <mergeCell ref="R415:T415"/>
    <mergeCell ref="N416:P416"/>
    <mergeCell ref="R416:T416"/>
    <mergeCell ref="N417:P417"/>
    <mergeCell ref="R417:T417"/>
    <mergeCell ref="A418:B418"/>
    <mergeCell ref="N418:P418"/>
    <mergeCell ref="R418:T418"/>
    <mergeCell ref="A419:B419"/>
    <mergeCell ref="N419:P419"/>
    <mergeCell ref="R419:T419"/>
    <mergeCell ref="A420:B420"/>
    <mergeCell ref="A401:B401"/>
    <mergeCell ref="C401:E401"/>
    <mergeCell ref="A402:B402"/>
    <mergeCell ref="C402:E402"/>
    <mergeCell ref="A405:B405"/>
    <mergeCell ref="C405:E405"/>
    <mergeCell ref="F405:K405"/>
    <mergeCell ref="F406:G406"/>
    <mergeCell ref="H406:I406"/>
    <mergeCell ref="J406:K406"/>
    <mergeCell ref="F407:G407"/>
    <mergeCell ref="H407:I407"/>
    <mergeCell ref="J407:K407"/>
    <mergeCell ref="C408:D408"/>
    <mergeCell ref="A391:B391"/>
    <mergeCell ref="N391:P391"/>
    <mergeCell ref="A388:B388"/>
    <mergeCell ref="N388:P388"/>
    <mergeCell ref="A389:B389"/>
    <mergeCell ref="N389:P389"/>
    <mergeCell ref="A390:B390"/>
    <mergeCell ref="N390:P390"/>
    <mergeCell ref="F395:G395"/>
    <mergeCell ref="H395:K395"/>
    <mergeCell ref="A397:B397"/>
    <mergeCell ref="C397:E397"/>
    <mergeCell ref="A398:B398"/>
    <mergeCell ref="C398:E398"/>
    <mergeCell ref="A399:B399"/>
    <mergeCell ref="C399:E399"/>
    <mergeCell ref="A400:B400"/>
    <mergeCell ref="C400:E400"/>
    <mergeCell ref="A377:B377"/>
    <mergeCell ref="N383:P383"/>
    <mergeCell ref="R383:T383"/>
    <mergeCell ref="N384:P384"/>
    <mergeCell ref="R384:T384"/>
    <mergeCell ref="C375:E375"/>
    <mergeCell ref="A379:B379"/>
    <mergeCell ref="N379:P379"/>
    <mergeCell ref="R379:T379"/>
    <mergeCell ref="A380:B380"/>
    <mergeCell ref="A368:B368"/>
    <mergeCell ref="C368:E368"/>
    <mergeCell ref="A369:B369"/>
    <mergeCell ref="A358:B358"/>
    <mergeCell ref="A366:B366"/>
    <mergeCell ref="C366:E366"/>
    <mergeCell ref="A367:B367"/>
    <mergeCell ref="C367:E367"/>
    <mergeCell ref="A362:B362"/>
    <mergeCell ref="C362:E362"/>
    <mergeCell ref="A363:B363"/>
    <mergeCell ref="C363:E363"/>
    <mergeCell ref="F366:K366"/>
    <mergeCell ref="F367:G367"/>
    <mergeCell ref="H367:I367"/>
    <mergeCell ref="J367:K367"/>
    <mergeCell ref="F368:G368"/>
    <mergeCell ref="H368:I368"/>
    <mergeCell ref="J368:K368"/>
    <mergeCell ref="C369:D369"/>
    <mergeCell ref="N380:P380"/>
    <mergeCell ref="R380:T380"/>
    <mergeCell ref="R346:T346"/>
    <mergeCell ref="A347:B347"/>
    <mergeCell ref="N347:P347"/>
    <mergeCell ref="R347:T347"/>
    <mergeCell ref="A348:B348"/>
    <mergeCell ref="N348:P348"/>
    <mergeCell ref="R348:T348"/>
    <mergeCell ref="N343:P343"/>
    <mergeCell ref="R343:T343"/>
    <mergeCell ref="N344:P344"/>
    <mergeCell ref="R344:T344"/>
    <mergeCell ref="A345:B345"/>
    <mergeCell ref="N345:P345"/>
    <mergeCell ref="R345:T345"/>
    <mergeCell ref="C336:E336"/>
    <mergeCell ref="A338:B338"/>
    <mergeCell ref="N338:P338"/>
    <mergeCell ref="R338:T338"/>
    <mergeCell ref="A339:B339"/>
    <mergeCell ref="N339:P339"/>
    <mergeCell ref="R339:T339"/>
    <mergeCell ref="A340:B340"/>
    <mergeCell ref="N340:P340"/>
    <mergeCell ref="R340:T340"/>
    <mergeCell ref="A341:B341"/>
    <mergeCell ref="N341:P341"/>
    <mergeCell ref="R341:T341"/>
    <mergeCell ref="A342:B342"/>
    <mergeCell ref="N342:P342"/>
    <mergeCell ref="R342:T342"/>
    <mergeCell ref="A343:B343"/>
    <mergeCell ref="A344:B344"/>
    <mergeCell ref="A323:B323"/>
    <mergeCell ref="C323:E323"/>
    <mergeCell ref="A311:B311"/>
    <mergeCell ref="N311:P311"/>
    <mergeCell ref="R311:T311"/>
    <mergeCell ref="A312:B312"/>
    <mergeCell ref="N312:P312"/>
    <mergeCell ref="R312:T312"/>
    <mergeCell ref="A313:B313"/>
    <mergeCell ref="N313:P313"/>
    <mergeCell ref="A308:B308"/>
    <mergeCell ref="N308:P308"/>
    <mergeCell ref="R308:T308"/>
    <mergeCell ref="A309:B309"/>
    <mergeCell ref="N309:P309"/>
    <mergeCell ref="R309:T309"/>
    <mergeCell ref="A310:B310"/>
    <mergeCell ref="N310:P310"/>
    <mergeCell ref="R310:T310"/>
    <mergeCell ref="A305:B305"/>
    <mergeCell ref="N305:P305"/>
    <mergeCell ref="R305:T305"/>
    <mergeCell ref="A306:B306"/>
    <mergeCell ref="N306:P306"/>
    <mergeCell ref="R306:T306"/>
    <mergeCell ref="A307:B307"/>
    <mergeCell ref="N307:P307"/>
    <mergeCell ref="R307:T307"/>
    <mergeCell ref="N303:P303"/>
    <mergeCell ref="R303:T303"/>
    <mergeCell ref="N304:P304"/>
    <mergeCell ref="R304:T304"/>
    <mergeCell ref="A301:B301"/>
    <mergeCell ref="N301:P301"/>
    <mergeCell ref="R301:T301"/>
    <mergeCell ref="A302:B302"/>
    <mergeCell ref="N302:P302"/>
    <mergeCell ref="R302:T302"/>
    <mergeCell ref="A303:B303"/>
    <mergeCell ref="A304:B304"/>
    <mergeCell ref="A288:B288"/>
    <mergeCell ref="C288:E288"/>
    <mergeCell ref="A289:B289"/>
    <mergeCell ref="C289:E289"/>
    <mergeCell ref="A290:B290"/>
    <mergeCell ref="C290:E290"/>
    <mergeCell ref="A291:B291"/>
    <mergeCell ref="F288:K288"/>
    <mergeCell ref="F289:G289"/>
    <mergeCell ref="H289:I289"/>
    <mergeCell ref="J289:K289"/>
    <mergeCell ref="F290:G290"/>
    <mergeCell ref="H290:I290"/>
    <mergeCell ref="J290:K290"/>
    <mergeCell ref="C291:D291"/>
    <mergeCell ref="A294:T295"/>
    <mergeCell ref="A296:C296"/>
    <mergeCell ref="D296:E296"/>
    <mergeCell ref="F296:H296"/>
    <mergeCell ref="I296:J296"/>
    <mergeCell ref="J251:K251"/>
    <mergeCell ref="A252:B252"/>
    <mergeCell ref="C252:D252"/>
    <mergeCell ref="A284:B284"/>
    <mergeCell ref="C284:E284"/>
    <mergeCell ref="A285:B285"/>
    <mergeCell ref="C285:E285"/>
    <mergeCell ref="A272:B272"/>
    <mergeCell ref="N272:P272"/>
    <mergeCell ref="R272:T272"/>
    <mergeCell ref="A273:B273"/>
    <mergeCell ref="N273:P273"/>
    <mergeCell ref="R273:T273"/>
    <mergeCell ref="A274:B274"/>
    <mergeCell ref="N274:P274"/>
    <mergeCell ref="A269:B269"/>
    <mergeCell ref="N269:P269"/>
    <mergeCell ref="R269:T269"/>
    <mergeCell ref="A270:B270"/>
    <mergeCell ref="N270:P270"/>
    <mergeCell ref="R270:T270"/>
    <mergeCell ref="A271:B271"/>
    <mergeCell ref="N271:P271"/>
    <mergeCell ref="R271:T271"/>
    <mergeCell ref="A281:B281"/>
    <mergeCell ref="C281:E281"/>
    <mergeCell ref="A282:B282"/>
    <mergeCell ref="C282:E282"/>
    <mergeCell ref="A283:B283"/>
    <mergeCell ref="C283:E283"/>
    <mergeCell ref="F283:H283"/>
    <mergeCell ref="I283:K283"/>
    <mergeCell ref="A255:T256"/>
    <mergeCell ref="A257:C257"/>
    <mergeCell ref="D257:E257"/>
    <mergeCell ref="F257:H257"/>
    <mergeCell ref="I257:J257"/>
    <mergeCell ref="M257:T257"/>
    <mergeCell ref="A258:B259"/>
    <mergeCell ref="C258:E258"/>
    <mergeCell ref="F258:K258"/>
    <mergeCell ref="N258:P258"/>
    <mergeCell ref="R258:T258"/>
    <mergeCell ref="N259:P259"/>
    <mergeCell ref="R259:T259"/>
    <mergeCell ref="A260:B260"/>
    <mergeCell ref="R226:T226"/>
    <mergeCell ref="A227:B227"/>
    <mergeCell ref="N227:P227"/>
    <mergeCell ref="R227:T227"/>
    <mergeCell ref="A250:B250"/>
    <mergeCell ref="C250:E250"/>
    <mergeCell ref="A251:B251"/>
    <mergeCell ref="C251:E251"/>
    <mergeCell ref="F249:K249"/>
    <mergeCell ref="F250:G250"/>
    <mergeCell ref="H250:I250"/>
    <mergeCell ref="J250:K250"/>
    <mergeCell ref="F251:G251"/>
    <mergeCell ref="H251:I251"/>
    <mergeCell ref="A246:B246"/>
    <mergeCell ref="C246:E246"/>
    <mergeCell ref="A249:B249"/>
    <mergeCell ref="C249:E249"/>
    <mergeCell ref="N224:P224"/>
    <mergeCell ref="R224:T224"/>
    <mergeCell ref="A221:B221"/>
    <mergeCell ref="N221:P221"/>
    <mergeCell ref="R221:T221"/>
    <mergeCell ref="A222:B222"/>
    <mergeCell ref="A210:B210"/>
    <mergeCell ref="C210:E210"/>
    <mergeCell ref="A211:B211"/>
    <mergeCell ref="C211:E211"/>
    <mergeCell ref="A206:B206"/>
    <mergeCell ref="C206:E206"/>
    <mergeCell ref="A207:B207"/>
    <mergeCell ref="C207:E207"/>
    <mergeCell ref="F210:K210"/>
    <mergeCell ref="F211:G211"/>
    <mergeCell ref="H211:I211"/>
    <mergeCell ref="J211:K211"/>
    <mergeCell ref="A212:B212"/>
    <mergeCell ref="C212:E212"/>
    <mergeCell ref="F212:G212"/>
    <mergeCell ref="H212:I212"/>
    <mergeCell ref="J212:K212"/>
    <mergeCell ref="A213:B213"/>
    <mergeCell ref="C213:D213"/>
    <mergeCell ref="A216:T217"/>
    <mergeCell ref="A218:C218"/>
    <mergeCell ref="D218:E218"/>
    <mergeCell ref="F218:H218"/>
    <mergeCell ref="I218:J218"/>
    <mergeCell ref="A219:B220"/>
    <mergeCell ref="C219:E219"/>
    <mergeCell ref="N194:P194"/>
    <mergeCell ref="R194:T194"/>
    <mergeCell ref="A189:B189"/>
    <mergeCell ref="N189:P189"/>
    <mergeCell ref="R189:T189"/>
    <mergeCell ref="A190:B190"/>
    <mergeCell ref="N190:P190"/>
    <mergeCell ref="R190:T190"/>
    <mergeCell ref="A191:B191"/>
    <mergeCell ref="N191:P191"/>
    <mergeCell ref="R191:T191"/>
    <mergeCell ref="A186:B186"/>
    <mergeCell ref="N186:P186"/>
    <mergeCell ref="R186:T186"/>
    <mergeCell ref="A187:B187"/>
    <mergeCell ref="N187:P187"/>
    <mergeCell ref="R187:T187"/>
    <mergeCell ref="A188:B188"/>
    <mergeCell ref="N188:P188"/>
    <mergeCell ref="R188:T188"/>
    <mergeCell ref="A192:B192"/>
    <mergeCell ref="N192:P192"/>
    <mergeCell ref="R192:T192"/>
    <mergeCell ref="A193:B193"/>
    <mergeCell ref="N193:P193"/>
    <mergeCell ref="R193:T193"/>
    <mergeCell ref="A194:B194"/>
    <mergeCell ref="N183:P183"/>
    <mergeCell ref="R183:T183"/>
    <mergeCell ref="N184:P184"/>
    <mergeCell ref="R184:T184"/>
    <mergeCell ref="A185:B185"/>
    <mergeCell ref="N185:P185"/>
    <mergeCell ref="R185:T185"/>
    <mergeCell ref="A179:C179"/>
    <mergeCell ref="D179:E179"/>
    <mergeCell ref="F179:H179"/>
    <mergeCell ref="I179:J179"/>
    <mergeCell ref="M179:T179"/>
    <mergeCell ref="A180:B181"/>
    <mergeCell ref="C180:E180"/>
    <mergeCell ref="F180:K180"/>
    <mergeCell ref="N180:P180"/>
    <mergeCell ref="A171:B171"/>
    <mergeCell ref="C171:E171"/>
    <mergeCell ref="A174:B174"/>
    <mergeCell ref="C174:D174"/>
    <mergeCell ref="A177:T178"/>
    <mergeCell ref="R180:T180"/>
    <mergeCell ref="N181:P181"/>
    <mergeCell ref="R181:T181"/>
    <mergeCell ref="A182:B182"/>
    <mergeCell ref="N182:P182"/>
    <mergeCell ref="R182:T182"/>
    <mergeCell ref="A183:B183"/>
    <mergeCell ref="A184:B184"/>
    <mergeCell ref="N156:P156"/>
    <mergeCell ref="R156:T156"/>
    <mergeCell ref="F161:G161"/>
    <mergeCell ref="H161:K161"/>
    <mergeCell ref="A163:B163"/>
    <mergeCell ref="C163:E163"/>
    <mergeCell ref="A164:B164"/>
    <mergeCell ref="C164:E164"/>
    <mergeCell ref="A151:B151"/>
    <mergeCell ref="N151:P151"/>
    <mergeCell ref="R151:T151"/>
    <mergeCell ref="A152:B152"/>
    <mergeCell ref="N152:P152"/>
    <mergeCell ref="R152:T152"/>
    <mergeCell ref="A153:B153"/>
    <mergeCell ref="N153:P153"/>
    <mergeCell ref="R153:T153"/>
    <mergeCell ref="A157:B157"/>
    <mergeCell ref="N157:P157"/>
    <mergeCell ref="A154:B154"/>
    <mergeCell ref="N154:P154"/>
    <mergeCell ref="R154:T154"/>
    <mergeCell ref="A155:B155"/>
    <mergeCell ref="N155:P155"/>
    <mergeCell ref="R155:T155"/>
    <mergeCell ref="A156:B156"/>
    <mergeCell ref="A148:B148"/>
    <mergeCell ref="N148:P148"/>
    <mergeCell ref="R148:T148"/>
    <mergeCell ref="A149:B149"/>
    <mergeCell ref="N149:P149"/>
    <mergeCell ref="R149:T149"/>
    <mergeCell ref="A150:B150"/>
    <mergeCell ref="N150:P150"/>
    <mergeCell ref="R150:T150"/>
    <mergeCell ref="A145:B145"/>
    <mergeCell ref="N145:P145"/>
    <mergeCell ref="R145:T145"/>
    <mergeCell ref="A146:B146"/>
    <mergeCell ref="N146:P146"/>
    <mergeCell ref="R146:T146"/>
    <mergeCell ref="A147:B147"/>
    <mergeCell ref="N147:P147"/>
    <mergeCell ref="R147:T147"/>
    <mergeCell ref="N143:P143"/>
    <mergeCell ref="R143:T143"/>
    <mergeCell ref="N144:P144"/>
    <mergeCell ref="R144:T144"/>
    <mergeCell ref="A144:B144"/>
    <mergeCell ref="A134:B134"/>
    <mergeCell ref="C134:E134"/>
    <mergeCell ref="A135:B135"/>
    <mergeCell ref="H134:I134"/>
    <mergeCell ref="J134:K134"/>
    <mergeCell ref="C135:D135"/>
    <mergeCell ref="A138:T139"/>
    <mergeCell ref="A140:C140"/>
    <mergeCell ref="D140:E140"/>
    <mergeCell ref="F140:H140"/>
    <mergeCell ref="I140:J140"/>
    <mergeCell ref="M140:T140"/>
    <mergeCell ref="A141:B142"/>
    <mergeCell ref="C141:E141"/>
    <mergeCell ref="F141:K141"/>
    <mergeCell ref="N141:P141"/>
    <mergeCell ref="R141:T141"/>
    <mergeCell ref="N142:P142"/>
    <mergeCell ref="R142:T142"/>
    <mergeCell ref="A143:B143"/>
    <mergeCell ref="A133:B133"/>
    <mergeCell ref="C133:E133"/>
    <mergeCell ref="F133:G133"/>
    <mergeCell ref="H133:I133"/>
    <mergeCell ref="J133:K133"/>
    <mergeCell ref="F134:G134"/>
    <mergeCell ref="A118:B118"/>
    <mergeCell ref="N118:P118"/>
    <mergeCell ref="A126:B126"/>
    <mergeCell ref="C126:E126"/>
    <mergeCell ref="A127:B127"/>
    <mergeCell ref="C127:E127"/>
    <mergeCell ref="F127:H127"/>
    <mergeCell ref="I127:K127"/>
    <mergeCell ref="F122:G122"/>
    <mergeCell ref="H122:K122"/>
    <mergeCell ref="A124:B124"/>
    <mergeCell ref="C124:E124"/>
    <mergeCell ref="A125:B125"/>
    <mergeCell ref="C125:E125"/>
    <mergeCell ref="F102:K102"/>
    <mergeCell ref="N102:P102"/>
    <mergeCell ref="R102:T102"/>
    <mergeCell ref="A104:B104"/>
    <mergeCell ref="A109:B109"/>
    <mergeCell ref="N109:P109"/>
    <mergeCell ref="R109:T109"/>
    <mergeCell ref="A110:B110"/>
    <mergeCell ref="A99:T100"/>
    <mergeCell ref="A101:C101"/>
    <mergeCell ref="A128:B128"/>
    <mergeCell ref="C128:E128"/>
    <mergeCell ref="A129:B129"/>
    <mergeCell ref="C129:E129"/>
    <mergeCell ref="A132:B132"/>
    <mergeCell ref="C132:E132"/>
    <mergeCell ref="F132:K132"/>
    <mergeCell ref="A115:B115"/>
    <mergeCell ref="N115:P115"/>
    <mergeCell ref="R115:T115"/>
    <mergeCell ref="A116:B116"/>
    <mergeCell ref="N116:P116"/>
    <mergeCell ref="R116:T116"/>
    <mergeCell ref="A117:B117"/>
    <mergeCell ref="N117:P117"/>
    <mergeCell ref="R117:T117"/>
    <mergeCell ref="A112:B112"/>
    <mergeCell ref="N112:P112"/>
    <mergeCell ref="R112:T112"/>
    <mergeCell ref="A113:B113"/>
    <mergeCell ref="N113:P113"/>
    <mergeCell ref="R113:T113"/>
    <mergeCell ref="N110:P110"/>
    <mergeCell ref="R110:T110"/>
    <mergeCell ref="A111:B111"/>
    <mergeCell ref="N111:P111"/>
    <mergeCell ref="R111:T111"/>
    <mergeCell ref="A106:B106"/>
    <mergeCell ref="N106:P106"/>
    <mergeCell ref="R106:T106"/>
    <mergeCell ref="A107:B107"/>
    <mergeCell ref="N107:P107"/>
    <mergeCell ref="R107:T107"/>
    <mergeCell ref="A108:B108"/>
    <mergeCell ref="N108:P108"/>
    <mergeCell ref="R108:T108"/>
    <mergeCell ref="N103:P103"/>
    <mergeCell ref="R103:T103"/>
    <mergeCell ref="N104:P104"/>
    <mergeCell ref="R104:T104"/>
    <mergeCell ref="A105:B105"/>
    <mergeCell ref="N105:P105"/>
    <mergeCell ref="R105:T105"/>
    <mergeCell ref="D101:E101"/>
    <mergeCell ref="F101:H101"/>
    <mergeCell ref="I101:J101"/>
    <mergeCell ref="M101:T101"/>
    <mergeCell ref="A102:B103"/>
    <mergeCell ref="C102:E102"/>
    <mergeCell ref="A86:B86"/>
    <mergeCell ref="C86:E86"/>
    <mergeCell ref="A87:B87"/>
    <mergeCell ref="C87:E87"/>
    <mergeCell ref="A88:B88"/>
    <mergeCell ref="C88:E88"/>
    <mergeCell ref="A89:B89"/>
    <mergeCell ref="C89:E89"/>
    <mergeCell ref="N79:P79"/>
    <mergeCell ref="A96:B96"/>
    <mergeCell ref="A90:B90"/>
    <mergeCell ref="C90:E90"/>
    <mergeCell ref="A94:B94"/>
    <mergeCell ref="C94:E94"/>
    <mergeCell ref="A95:B95"/>
    <mergeCell ref="C95:E95"/>
    <mergeCell ref="F95:G95"/>
    <mergeCell ref="H95:I95"/>
    <mergeCell ref="J95:K95"/>
    <mergeCell ref="A93:B93"/>
    <mergeCell ref="C93:E93"/>
    <mergeCell ref="F93:K93"/>
    <mergeCell ref="F94:G94"/>
    <mergeCell ref="H94:I94"/>
    <mergeCell ref="J94:K94"/>
    <mergeCell ref="C96:D96"/>
    <mergeCell ref="A77:B77"/>
    <mergeCell ref="N77:P77"/>
    <mergeCell ref="R77:T77"/>
    <mergeCell ref="A78:B78"/>
    <mergeCell ref="N78:P78"/>
    <mergeCell ref="R78:T78"/>
    <mergeCell ref="A79:B79"/>
    <mergeCell ref="F83:G83"/>
    <mergeCell ref="H83:K83"/>
    <mergeCell ref="A85:B85"/>
    <mergeCell ref="C85:E85"/>
    <mergeCell ref="F88:H88"/>
    <mergeCell ref="I88:K88"/>
    <mergeCell ref="A75:B75"/>
    <mergeCell ref="N75:P75"/>
    <mergeCell ref="R75:T75"/>
    <mergeCell ref="A76:B76"/>
    <mergeCell ref="N76:P76"/>
    <mergeCell ref="R76:T76"/>
    <mergeCell ref="A73:B73"/>
    <mergeCell ref="N73:P73"/>
    <mergeCell ref="R73:T73"/>
    <mergeCell ref="A74:B74"/>
    <mergeCell ref="N74:P74"/>
    <mergeCell ref="R74:T74"/>
    <mergeCell ref="A71:B71"/>
    <mergeCell ref="N71:P71"/>
    <mergeCell ref="R71:T71"/>
    <mergeCell ref="A72:B72"/>
    <mergeCell ref="N72:P72"/>
    <mergeCell ref="R72:T72"/>
    <mergeCell ref="A69:B69"/>
    <mergeCell ref="N69:P69"/>
    <mergeCell ref="R69:T69"/>
    <mergeCell ref="A70:B70"/>
    <mergeCell ref="N70:P70"/>
    <mergeCell ref="R70:T70"/>
    <mergeCell ref="A67:B67"/>
    <mergeCell ref="N67:P67"/>
    <mergeCell ref="R67:T67"/>
    <mergeCell ref="A68:B68"/>
    <mergeCell ref="N68:P68"/>
    <mergeCell ref="R68:T68"/>
    <mergeCell ref="A65:B65"/>
    <mergeCell ref="N65:P65"/>
    <mergeCell ref="R65:T65"/>
    <mergeCell ref="A66:B66"/>
    <mergeCell ref="N66:P66"/>
    <mergeCell ref="R66:T66"/>
    <mergeCell ref="A63:B64"/>
    <mergeCell ref="C63:E63"/>
    <mergeCell ref="F63:K63"/>
    <mergeCell ref="N63:P63"/>
    <mergeCell ref="R63:T63"/>
    <mergeCell ref="N64:P64"/>
    <mergeCell ref="R64:T64"/>
    <mergeCell ref="A57:B57"/>
    <mergeCell ref="C57:D57"/>
    <mergeCell ref="A60:T61"/>
    <mergeCell ref="A62:C62"/>
    <mergeCell ref="D62:E62"/>
    <mergeCell ref="F62:H62"/>
    <mergeCell ref="I62:J62"/>
    <mergeCell ref="M62:T62"/>
    <mergeCell ref="A56:B56"/>
    <mergeCell ref="C56:E56"/>
    <mergeCell ref="F56:G56"/>
    <mergeCell ref="H56:I56"/>
    <mergeCell ref="J56:K56"/>
    <mergeCell ref="A54:B54"/>
    <mergeCell ref="C54:E54"/>
    <mergeCell ref="F54:K54"/>
    <mergeCell ref="A55:B55"/>
    <mergeCell ref="C55:E55"/>
    <mergeCell ref="F55:G55"/>
    <mergeCell ref="H55:I55"/>
    <mergeCell ref="J55:K55"/>
    <mergeCell ref="I49:K49"/>
    <mergeCell ref="A50:B50"/>
    <mergeCell ref="C50:E50"/>
    <mergeCell ref="A51:B51"/>
    <mergeCell ref="C51:E51"/>
    <mergeCell ref="A48:B48"/>
    <mergeCell ref="C48:E48"/>
    <mergeCell ref="A49:B49"/>
    <mergeCell ref="C49:E49"/>
    <mergeCell ref="F49:H49"/>
    <mergeCell ref="F44:G44"/>
    <mergeCell ref="H44:K44"/>
    <mergeCell ref="A46:B46"/>
    <mergeCell ref="C46:E46"/>
    <mergeCell ref="A47:B47"/>
    <mergeCell ref="C47:E47"/>
    <mergeCell ref="F5:G5"/>
    <mergeCell ref="H5:K5"/>
    <mergeCell ref="C18:D18"/>
    <mergeCell ref="A18:B18"/>
    <mergeCell ref="A12:B12"/>
    <mergeCell ref="C15:E15"/>
    <mergeCell ref="A7:B7"/>
    <mergeCell ref="A8:B8"/>
    <mergeCell ref="A9:B9"/>
    <mergeCell ref="A10:B10"/>
    <mergeCell ref="A11:B11"/>
    <mergeCell ref="C8:E8"/>
    <mergeCell ref="C7:E7"/>
    <mergeCell ref="C9:E9"/>
    <mergeCell ref="F10:H10"/>
    <mergeCell ref="C10:E10"/>
    <mergeCell ref="C11:E11"/>
    <mergeCell ref="C12:E12"/>
    <mergeCell ref="A15:B15"/>
    <mergeCell ref="A16:B16"/>
    <mergeCell ref="A17:B17"/>
    <mergeCell ref="I10:K10"/>
    <mergeCell ref="F15:K15"/>
    <mergeCell ref="A37:B37"/>
    <mergeCell ref="A38:B38"/>
    <mergeCell ref="C16:E16"/>
    <mergeCell ref="A24:B25"/>
    <mergeCell ref="A33:B33"/>
    <mergeCell ref="A34:B34"/>
    <mergeCell ref="A35:B35"/>
    <mergeCell ref="A36:B36"/>
    <mergeCell ref="A28:B28"/>
    <mergeCell ref="A29:B29"/>
    <mergeCell ref="A30:B30"/>
    <mergeCell ref="A31:B31"/>
    <mergeCell ref="A32:B32"/>
    <mergeCell ref="A26:B26"/>
    <mergeCell ref="A27:B27"/>
    <mergeCell ref="F24:K24"/>
    <mergeCell ref="R35:T35"/>
    <mergeCell ref="N25:P25"/>
    <mergeCell ref="F16:G16"/>
    <mergeCell ref="C17:E17"/>
    <mergeCell ref="H16:I16"/>
    <mergeCell ref="J16:K16"/>
    <mergeCell ref="F17:G17"/>
    <mergeCell ref="H17:I17"/>
    <mergeCell ref="J17:K17"/>
    <mergeCell ref="A21:T22"/>
    <mergeCell ref="D23:E23"/>
    <mergeCell ref="A23:C23"/>
    <mergeCell ref="F23:H23"/>
    <mergeCell ref="I23:J23"/>
    <mergeCell ref="R24:T24"/>
    <mergeCell ref="M23:T23"/>
    <mergeCell ref="C24:E24"/>
    <mergeCell ref="N24:P24"/>
    <mergeCell ref="R25:T25"/>
    <mergeCell ref="F400:H400"/>
    <mergeCell ref="I400:K400"/>
    <mergeCell ref="N39:P39"/>
    <mergeCell ref="R39:T39"/>
    <mergeCell ref="N40:P40"/>
    <mergeCell ref="A39:B39"/>
    <mergeCell ref="A40:B40"/>
    <mergeCell ref="R36:T36"/>
    <mergeCell ref="R37:T37"/>
    <mergeCell ref="R38:T38"/>
    <mergeCell ref="N36:P36"/>
    <mergeCell ref="N37:P37"/>
    <mergeCell ref="N38:P38"/>
    <mergeCell ref="N26:P26"/>
    <mergeCell ref="N27:P27"/>
    <mergeCell ref="N35:P35"/>
    <mergeCell ref="R29:T29"/>
    <mergeCell ref="R30:T30"/>
    <mergeCell ref="R31:T31"/>
    <mergeCell ref="R32:T32"/>
    <mergeCell ref="R33:T33"/>
    <mergeCell ref="R26:T26"/>
    <mergeCell ref="R27:T27"/>
    <mergeCell ref="R28:T28"/>
    <mergeCell ref="N28:P28"/>
    <mergeCell ref="N29:P29"/>
    <mergeCell ref="N30:P30"/>
    <mergeCell ref="N31:P31"/>
    <mergeCell ref="N32:P32"/>
    <mergeCell ref="N33:P33"/>
    <mergeCell ref="N34:P34"/>
    <mergeCell ref="R34:T34"/>
  </mergeCells>
  <phoneticPr fontId="1"/>
  <dataValidations count="2">
    <dataValidation type="whole" allowBlank="1" showInputMessage="1" showErrorMessage="1" sqref="C30:D31 C35:D35 C69:D70 C74:D74 C108:D109 C113:D113 C147:D148 C152:D152 C186:D187 C191:D191 C225:D226 C230:D230 C264:D265 C269:D269 C303:D304 C308:D308 C342:D343 C347:D347 C381:D382 C386:D386 C420:D421 C425:D425 C459:D460 C464:D464 C498:D499 C503:D503 C537:D538 C542:D542 C576:D577 C581:D581 C615:D616 C620:D620 C654:D655 C659:D659 C693:D694 C698:D698 C732:D733 C737:D737 C771:D772 C776:D776 C810:D811 C815:D815 C849:D850 C854:D854 C888:D889 C893:D893 C927:D928 C932:D932 C966:D967 C971:D971 C1005:D1006 C1010:D1010 C1044:D1045 C1049:D1049 C1083:D1084 C1088:D1088 C1122:D1123 C1127:D1127 C1161:D1162 C1166:D1166 C1200:D1201 C1205:D1205 C1239:D1240 C1244:D1244 C1278:D1279 C1283:D1283 C1317:D1318 C1322:D1322 C1356:D1357 C1361:D1361 C1395:D1396 C1400:D1400 C1434:D1435 C1439:D1439 C1473:D1474 C1478:D1478 C1512:D1513 C1517:D1517 C1551:D1552 C1556:D1556 C1590:D1591 C1595:D1595 C1629:D1630 C1634:D1634 C1668:D1669 C1673:D1673 C1707:D1708 C1712:D1712 C1746:D1747 C1751:D1751 C1785:D1786 C1790:D1790 C1824:D1825 C1829:D1829 C1863:D1864 C1868:D1868 C1902:D1903 C1907:D1907 C1941:D1942 C1946:D1946" xr:uid="{6A3FDE74-644E-4B60-B0CB-90DD2E59488F}">
      <formula1>0</formula1>
      <formula2>7</formula2>
    </dataValidation>
    <dataValidation type="whole" allowBlank="1" showInputMessage="1" showErrorMessage="1" sqref="C26:D29 C32:D34 C36:D38 C65:D68 C71:D73 C75:D77 C104:D107 C110:D112 C114:D116 C143:D146 C149:D151 C153:D155 C182:D185 C188:D190 C192:D194 C221:D224 C227:D229 C231:D233 C260:D263 C266:D268 C270:D272 C299:D302 C305:D307 C309:D311 C338:D341 C344:D346 C348:D350 C377:D380 C383:D385 C387:D389 C416:D419 C422:D424 C426:D428 C455:D458 C461:D463 C465:D467 C494:D497 C500:D502 C504:D506 C533:D536 C539:D541 C543:D545 C572:D575 C578:D580 C582:D584 C611:D614 C617:D619 C621:D623 C650:D653 C656:D658 C660:D662 C689:D692 C695:D697 C699:D701 C728:D731 C734:D736 C738:D740 C767:D770 C773:D775 C777:D779 C806:D809 C812:D814 C816:D818 C845:D848 C851:D853 C855:D857 C884:D887 C890:D892 C894:D896 C923:D926 C929:D931 C933:D935 C962:D965 C968:D970 C972:D974 C1001:D1004 C1007:D1009 C1011:D1013 C1040:D1043 C1046:D1048 C1050:D1052 C1079:D1082 C1085:D1087 C1089:D1091 C1118:D1121 C1124:D1126 C1128:D1130 C1157:D1160 C1163:D1165 C1167:D1169 C1196:D1199 C1202:D1204 C1206:D1208 C1235:D1238 C1241:D1243 C1245:D1247 C1274:D1277 C1280:D1282 C1284:D1286 C1313:D1316 C1319:D1321 C1323:D1325 C1352:D1355 C1358:D1360 C1362:D1364 C1391:D1394 C1397:D1399 C1401:D1403 C1430:D1433 C1436:D1438 C1440:D1442 C1469:D1472 C1475:D1477 C1479:D1481 C1508:D1511 C1514:D1516 C1518:D1520 C1547:D1550 C1553:D1555 C1557:D1559 C1586:D1589 C1592:D1594 C1596:D1598 C1625:D1628 C1631:D1633 C1635:D1637 C1664:D1667 C1670:D1672 C1674:D1676 C1703:D1706 C1709:D1711 C1713:D1715 C1742:D1745 C1748:D1750 C1752:D1754 C1781:D1784 C1787:D1789 C1791:D1793 C1820:D1823 C1826:D1828 C1830:D1832 C1859:D1862 C1865:D1867 C1869:D1871 C1898:D1901 C1904:D1906 C1908:D1910 C1937:D1940 C1943:D1945 C1947:D1949" xr:uid="{B04D20C2-1777-4E1B-B335-E9FAB6B9D057}">
      <formula1>1</formula1>
      <formula2>7</formula2>
    </dataValidation>
  </dataValidations>
  <pageMargins left="0.7" right="0.7" top="0.75" bottom="0.75" header="0.3" footer="0.3"/>
  <pageSetup paperSize="9" scale="97" orientation="portrait"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xr:uid="{C339ADA9-40A0-41B4-97DA-7CC87AB861DF}">
          <x14:formula1>
            <xm:f>'リスト (2)'!$A$3:$A$9</xm:f>
          </x14:formula1>
          <xm:sqref>C7 C46 C85 C124 C163 C202 C241 C280 C319 C358 C397 C436 C475 C514 C553 C592 C631 C670 C709 C748 C787 C826 C865 C904 C943 C982 C1021 C1060 C1099 C1138 C1177 C1216 C1255 C1294 C1333 C1372 C1411 C1450 C1489 C1528 C1567 C1606 C1645 C1684 C1723 C1762 C1801 C1840 C1879 C1918</xm:sqref>
        </x14:dataValidation>
        <x14:dataValidation type="list" allowBlank="1" showInputMessage="1" showErrorMessage="1" xr:uid="{EFF1B55F-8CE5-467A-A751-60A0724D9139}">
          <x14:formula1>
            <xm:f>'リスト (2)'!$B$3:$B$4</xm:f>
          </x14:formula1>
          <xm:sqref>C8 C47 C86 C125 C164 C203 C242 C281 C320 C359 C398 C437 C476 C515 C554 C593 C632 C671 C710 C749 C788 C827 C866 C905 C944 C983 C1022 C1061 C1100 C1139 C1178 C1217 C1256 C1295 C1334 C1373 C1412 C1451 C1490 C1529 C1568 C1607 C1646 C1685 C1724 C1763 C1802 C1841 C1880 C1919</xm:sqref>
        </x14:dataValidation>
        <x14:dataValidation type="list" allowBlank="1" showInputMessage="1" showErrorMessage="1" xr:uid="{B7063825-2178-424A-A4E7-475C114D39A9}">
          <x14:formula1>
            <xm:f>'リスト (2)'!$C$3:$C$16</xm:f>
          </x14:formula1>
          <xm:sqref>C9:C10 F10 I10 C48:C49 F49 I49 C87:C88 F88 I88 C126:C127 F127 I127 C165:C166 F166 I166 C204:C205 F205 I205 C243:C244 F244 I244 C282:C283 F283 I283 C321:C322 F322 I322 C360:C361 F361 I361 C399:C400 F400 I400 C438:C439 F439 I439 C477:C478 F478 I478 C516:C517 F517 I517 C555:C556 F556 I556 C594:C595 F595 I595 C633:C634 F634 I634 C672:C673 F673 I673 C711:C712 F712 I712 C750:C751 F751 I751 C789:C790 F790 I790 C828:C829 F829 I829 C867:C868 F868 I868 C906:C907 F907 I907 C945:C946 F946 I946 C984:C985 F985 I985 C1023:C1024 F1024 I1024 C1062:C1063 F1063 I1063 C1101:C1102 F1102 I1102 C1140:C1141 F1141 I1141 C1179:C1180 F1180 I1180 C1218:C1219 F1219 I1219 C1257:C1258 F1258 I1258 C1296:C1297 F1297 I1297 C1335:C1336 F1336 I1336 C1374:C1375 F1375 I1375 C1413:C1414 F1414 I1414 C1452:C1453 F1453 I1453 C1491:C1492 F1492 I1492 C1530:C1531 F1531 I1531 C1569:C1570 F1570 I1570 C1608:C1609 F1609 I1609 C1647:C1648 F1648 I1648 C1686:C1687 F1687 I1687 C1725:C1726 F1726 I1726 C1764:C1765 F1765 I1765 C1803:C1804 F1804 I1804 C1842:C1843 F1843 I1843 C1881:C1882 F1882 I1882 C1920:C1921 F1921 I1921</xm:sqref>
        </x14:dataValidation>
        <x14:dataValidation type="list" allowBlank="1" showInputMessage="1" showErrorMessage="1" xr:uid="{0BFD184F-41F3-4399-8C36-6BC52B76B8FA}">
          <x14:formula1>
            <xm:f>'リスト (2)'!$E$3:$E$10</xm:f>
          </x14:formula1>
          <xm:sqref>C11 C50 C89 C128 C167 C206 C245 C284 C323 C362 C401 C440 C479 C518 C557 C596 C635 C674 C713 C752 C791 C830 C869 C908 C947 C986 C1025 C1064 C1103 C1142 C1181 C1220 C1259 C1298 C1337 C1376 C1415 C1454 C1493 C1532 C1571 C1610 C1649 C1688 C1727 C1766 C1805 C1844 C1883 C1922</xm:sqref>
        </x14:dataValidation>
        <x14:dataValidation type="list" allowBlank="1" showInputMessage="1" showErrorMessage="1" xr:uid="{03D3CDF1-0260-4069-A84C-9E746D348174}">
          <x14:formula1>
            <xm:f>'リスト (2)'!$F$3:$F$9</xm:f>
          </x14:formula1>
          <xm:sqref>C12:C13 C51:C52 C90:C91 C129:C130 C168:C169 C207:C208 C246:C247 C285:C286 C324:C325 C363:C364 C402:C403 C441:C442 C480:C481 C519:C520 C558:C559 C597:C598 C636:C637 C675:C676 C714:C715 C753:C754 C792:C793 C831:C832 C870:C871 C909:C910 C948:C949 C987:C988 C1026:C1027 C1065:C1066 C1104:C1105 C1143:C1144 C1182:C1183 C1221:C1222 C1260:C1261 C1299:C1300 C1338:C1339 C1377:C1378 C1416:C1417 C1455:C1456 C1494:C1495 C1533:C1534 C1572:C1573 C1611:C1612 C1650:C1651 C1689:C1690 C1728:C1729 C1767:C1768 C1806:C1807 C1845:C1846 C1884:C1885 C1923:C1924</xm:sqref>
        </x14:dataValidation>
        <x14:dataValidation type="list" allowBlank="1" showInputMessage="1" showErrorMessage="1" xr:uid="{40AD1198-15D6-4A6E-95F0-AD1E05BB49D0}">
          <x14:formula1>
            <xm:f>'リスト (2)'!$H$3:$H$8</xm:f>
          </x14:formula1>
          <xm:sqref>C16:C17 C55:C56 C94:C95 C133:C134 C172:C173 C211:C212 C250:C251 C289:C290 C328:C329 C367:C368 C406:C407 C445:C446 C484:C485 C523:C524 C562:C563 C601:C602 C640:C641 C679:C680 C718:C719 C757:C758 C796:C797 C835:C836 C874:C875 C913:C914 C952:C953 C991:C992 C1030:C1031 C1069:C1070 C1108:C1109 C1147:C1148 C1186:C1187 C1225:C1226 C1264:C1265 C1303:C1304 C1342:C1343 C1381:C1382 C1420:C1421 C1459:C1460 C1498:C1499 C1537:C1538 C1576:C1577 C1615:C1616 C1654:C1655 C1693:C1694 C1732:C1733 C1771:C1772 C1810:C1811 C1849:C1850 C1888:C1889 C1927:C1928</xm:sqref>
        </x14:dataValidation>
        <x14:dataValidation type="list" allowBlank="1" showInputMessage="1" showErrorMessage="1" xr:uid="{D1D16981-6AEC-4233-A801-0376C849014E}">
          <x14:formula1>
            <xm:f>'リスト (2)'!$I$3:$I$14</xm:f>
          </x14:formula1>
          <xm:sqref>F16:F17 J16:J17 H16:H17 F55:F56 J55:J56 H55:H56 F94:F95 J94:J95 H94:H95 F133:F134 J133:J134 H133:H134 F172:F173 J172:J173 H172:H173 F211:F212 J211:J212 H211:H212 F250:F251 J250:J251 H250:H251 F289:F290 J289:J290 H289:H290 F328:F329 J328:J329 H328:H329 F367:F368 J367:J368 H367:H368 F406:F407 J406:J407 H406:H407 F445:F446 J445:J446 H445:H446 F484:F485 J484:J485 H484:H485 F523:F524 J523:J524 H523:H524 F562:F563 J562:J563 H562:H563 F601:F602 J601:J602 H601:H602 F640:F641 J640:J641 H640:H641 F679:F680 J679:J680 H679:H680 F718:F719 J718:J719 H718:H719 F757:F758 J757:J758 H757:H758 F796:F797 J796:J797 H796:H797 F835:F836 J835:J836 H835:H836 F874:F875 J874:J875 H874:H875 F913:F914 J913:J914 H913:H914 F952:F953 J952:J953 H952:H953 F991:F992 J991:J992 H991:H992 F1030:F1031 J1030:J1031 H1030:H1031 F1069:F1070 J1069:J1070 H1069:H1070 F1108:F1109 J1108:J1109 H1108:H1109 F1147:F1148 J1147:J1148 H1147:H1148 F1186:F1187 J1186:J1187 H1186:H1187 F1225:F1226 J1225:J1226 H1225:H1226 F1264:F1265 J1264:J1265 H1264:H1265 F1303:F1304 J1303:J1304 H1303:H1304 F1342:F1343 J1342:J1343 H1342:H1343 F1381:F1382 J1381:J1382 H1381:H1382 F1420:F1421 J1420:J1421 H1420:H1421 F1459:F1460 J1459:J1460 H1459:H1460 F1498:F1499 J1498:J1499 H1498:H1499 F1537:F1538 J1537:J1538 H1537:H1538 F1576:F1577 J1576:J1577 H1576:H1577 F1615:F1616 J1615:J1616 H1615:H1616 F1654:F1655 J1654:J1655 H1654:H1655 F1693:F1694 J1693:J1694 H1693:H1694 F1732:F1733 J1732:J1733 H1732:H1733 F1771:F1772 J1771:J1772 H1771:H1772 F1810:F1811 J1810:J1811 H1810:H1811 F1849:F1850 J1849:J1850 H1849:H1850 F1888:F1889 J1888:J1889 H1888:H1889 F1927:F1928 J1927:J1928 H1927:H1928</xm:sqref>
        </x14:dataValidation>
        <x14:dataValidation type="list" allowBlank="1" showInputMessage="1" showErrorMessage="1" xr:uid="{5A323010-2222-4A7B-AF24-17CCAA8CB784}">
          <x14:formula1>
            <xm:f>'リスト (2)'!$P$3:$P$33</xm:f>
          </x14:formula1>
          <xm:sqref>F26:K38 F65:K77 F104:K116 F143:K155 F182:K194 F221:K233 F260:K272 F299:K311 F338:K350 F377:K389 F416:K428 F455:K467 F494:K506 F533:K545 F572:K584 F611:K623 F650:K662 F689:K701 F728:K740 F767:K779 F806:K818 F845:K857 F884:K896 F923:K935 F962:K974 F1001:K1013 F1040:K1052 F1079:K1091 F1118:K1130 F1157:K1169 F1196:K1208 F1235:K1247 F1274:K1286 F1313:K1325 F1352:K1364 F1391:K1403 F1430:K1442 F1469:K1481 F1508:K1520 F1547:K1559 F1586:K1598 F1625:K1637 F1664:K1676 F1703:K1715 F1742:K1754 F1781:K1793 F1820:K1832 F1859:K1871 F1898:K1910 F1937:K1949</xm:sqref>
        </x14:dataValidation>
        <x14:dataValidation type="list" allowBlank="1" showInputMessage="1" showErrorMessage="1" xr:uid="{128E47DD-9B25-4720-BDC6-6D9BE6A37E30}">
          <x14:formula1>
            <xm:f>選択肢!$A$12:$A$14</xm:f>
          </x14:formula1>
          <xm:sqref>A33:B33 A72:B72 A111:B111 A150:B150 A189:B189 A228:B228 A267:B267 A306:B306 A345:B345 A384:B384 A423:B423 A462:B462 A501:B501 A540:B540 A579:B579 A618:B618 A657:B657 A696:B696 A735:B735 A774:B774 A813:B813 A852:B852 A891:B891 A930:B930 A969:B969 A1008:B1008 A1047:B1047 A1086:B1086 A1125:B1125 A1164:B1164 A1203:B1203 A1242:B1242 A1281:B1281 A1320:B1320 A1359:B1359 A1398:B1398 A1437:B1437 A1476:B1476 A1515:B1515 A1554:B1554 A1593:B1593 A1632:B1632 A1671:B1671 A1710:B1710 A1749:B1749 A1788:B1788 A1827:B1827 A1866:B1866 A1905:B1905 A1944:B1944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37BE3-0875-42E1-87E2-5A33ADA77A69}">
  <dimension ref="A1:EN51"/>
  <sheetViews>
    <sheetView workbookViewId="0"/>
  </sheetViews>
  <sheetFormatPr defaultRowHeight="18"/>
  <sheetData>
    <row r="1" spans="1:144">
      <c r="A1" t="s">
        <v>2182</v>
      </c>
      <c r="B1" t="s">
        <v>2156</v>
      </c>
      <c r="C1" t="s">
        <v>2157</v>
      </c>
      <c r="D1" t="s">
        <v>2158</v>
      </c>
      <c r="E1" t="s">
        <v>2159</v>
      </c>
      <c r="F1" t="s">
        <v>2160</v>
      </c>
      <c r="G1" t="s">
        <v>2161</v>
      </c>
      <c r="H1" t="s">
        <v>2162</v>
      </c>
      <c r="I1" t="s">
        <v>2163</v>
      </c>
      <c r="J1" t="s">
        <v>2164</v>
      </c>
      <c r="K1" t="s">
        <v>2165</v>
      </c>
      <c r="L1" t="s">
        <v>2171</v>
      </c>
      <c r="M1" t="s">
        <v>2172</v>
      </c>
      <c r="N1" t="s">
        <v>2173</v>
      </c>
      <c r="O1" t="s">
        <v>2166</v>
      </c>
      <c r="P1" t="s">
        <v>2174</v>
      </c>
      <c r="Q1" t="s">
        <v>2175</v>
      </c>
      <c r="R1" t="s">
        <v>2176</v>
      </c>
      <c r="S1" t="s">
        <v>2167</v>
      </c>
      <c r="T1" t="s">
        <v>2168</v>
      </c>
      <c r="U1" t="s">
        <v>2169</v>
      </c>
      <c r="V1" t="s">
        <v>2170</v>
      </c>
      <c r="W1" t="s">
        <v>2039</v>
      </c>
      <c r="X1" t="s">
        <v>2040</v>
      </c>
      <c r="Y1" t="s">
        <v>2041</v>
      </c>
      <c r="Z1" t="s">
        <v>2042</v>
      </c>
      <c r="AA1" t="s">
        <v>2043</v>
      </c>
      <c r="AB1" t="s">
        <v>2044</v>
      </c>
      <c r="AC1" t="s">
        <v>2045</v>
      </c>
      <c r="AD1" t="s">
        <v>2046</v>
      </c>
      <c r="AE1" t="s">
        <v>2047</v>
      </c>
      <c r="AF1" t="s">
        <v>2048</v>
      </c>
      <c r="AG1" t="s">
        <v>2049</v>
      </c>
      <c r="AH1" t="s">
        <v>2050</v>
      </c>
      <c r="AI1" t="s">
        <v>2051</v>
      </c>
      <c r="AJ1" t="s">
        <v>2052</v>
      </c>
      <c r="AK1" t="s">
        <v>2053</v>
      </c>
      <c r="AL1" t="s">
        <v>2054</v>
      </c>
      <c r="AM1" t="s">
        <v>2055</v>
      </c>
      <c r="AN1" t="s">
        <v>2056</v>
      </c>
      <c r="AO1" t="s">
        <v>2057</v>
      </c>
      <c r="AP1" t="s">
        <v>2058</v>
      </c>
      <c r="AQ1" t="s">
        <v>2059</v>
      </c>
      <c r="AR1" t="s">
        <v>2060</v>
      </c>
      <c r="AS1" t="s">
        <v>2061</v>
      </c>
      <c r="AT1" t="s">
        <v>2062</v>
      </c>
      <c r="AU1" t="s">
        <v>2063</v>
      </c>
      <c r="AV1" t="s">
        <v>2064</v>
      </c>
      <c r="AW1" t="s">
        <v>2065</v>
      </c>
      <c r="AX1" t="s">
        <v>2066</v>
      </c>
      <c r="AY1" t="s">
        <v>2067</v>
      </c>
      <c r="AZ1" t="s">
        <v>2068</v>
      </c>
      <c r="BA1" t="s">
        <v>2069</v>
      </c>
      <c r="BB1" t="s">
        <v>2070</v>
      </c>
      <c r="BC1" t="s">
        <v>2071</v>
      </c>
      <c r="BD1" t="s">
        <v>2072</v>
      </c>
      <c r="BE1" t="s">
        <v>2073</v>
      </c>
      <c r="BF1" t="s">
        <v>2074</v>
      </c>
      <c r="BG1" t="s">
        <v>2075</v>
      </c>
      <c r="BH1" t="s">
        <v>2076</v>
      </c>
      <c r="BI1" t="s">
        <v>2077</v>
      </c>
      <c r="BJ1" t="s">
        <v>2078</v>
      </c>
      <c r="BK1" t="s">
        <v>2079</v>
      </c>
      <c r="BL1" t="s">
        <v>2080</v>
      </c>
      <c r="BM1" t="s">
        <v>2081</v>
      </c>
      <c r="BN1" t="s">
        <v>2082</v>
      </c>
      <c r="BO1" t="s">
        <v>2083</v>
      </c>
      <c r="BP1" t="s">
        <v>2084</v>
      </c>
      <c r="BQ1" t="s">
        <v>2085</v>
      </c>
      <c r="BR1" t="s">
        <v>2086</v>
      </c>
      <c r="BS1" t="s">
        <v>2087</v>
      </c>
      <c r="BT1" t="s">
        <v>2088</v>
      </c>
      <c r="BU1" t="s">
        <v>2089</v>
      </c>
      <c r="BV1" t="s">
        <v>2090</v>
      </c>
      <c r="BW1" t="s">
        <v>2091</v>
      </c>
      <c r="BX1" t="s">
        <v>2092</v>
      </c>
      <c r="BY1" t="s">
        <v>2093</v>
      </c>
      <c r="BZ1" t="s">
        <v>2094</v>
      </c>
      <c r="CA1" t="s">
        <v>2095</v>
      </c>
      <c r="CB1" t="s">
        <v>2096</v>
      </c>
      <c r="CC1" t="s">
        <v>2097</v>
      </c>
      <c r="CD1" t="s">
        <v>2098</v>
      </c>
      <c r="CE1" t="s">
        <v>2099</v>
      </c>
      <c r="CF1" t="s">
        <v>2100</v>
      </c>
      <c r="CG1" t="s">
        <v>2101</v>
      </c>
      <c r="CH1" t="s">
        <v>2102</v>
      </c>
      <c r="CI1" t="s">
        <v>2103</v>
      </c>
      <c r="CJ1" t="s">
        <v>2104</v>
      </c>
      <c r="CK1" t="s">
        <v>2105</v>
      </c>
      <c r="CL1" t="s">
        <v>2106</v>
      </c>
      <c r="CM1" t="s">
        <v>2107</v>
      </c>
      <c r="CN1" t="s">
        <v>2108</v>
      </c>
      <c r="CO1" t="s">
        <v>2109</v>
      </c>
      <c r="CP1" t="s">
        <v>2110</v>
      </c>
      <c r="CQ1" t="s">
        <v>2111</v>
      </c>
      <c r="CR1" t="s">
        <v>2112</v>
      </c>
      <c r="CS1" t="s">
        <v>2113</v>
      </c>
      <c r="CT1" t="s">
        <v>2114</v>
      </c>
      <c r="CU1" t="s">
        <v>2115</v>
      </c>
      <c r="CV1" t="s">
        <v>2116</v>
      </c>
      <c r="CW1" t="s">
        <v>2117</v>
      </c>
      <c r="CX1" t="s">
        <v>2118</v>
      </c>
      <c r="CY1" t="s">
        <v>2119</v>
      </c>
      <c r="CZ1" t="s">
        <v>2120</v>
      </c>
      <c r="DA1" t="s">
        <v>2121</v>
      </c>
      <c r="DB1" t="s">
        <v>2122</v>
      </c>
      <c r="DC1" t="s">
        <v>2123</v>
      </c>
      <c r="DD1" t="s">
        <v>2124</v>
      </c>
      <c r="DE1" t="s">
        <v>2125</v>
      </c>
      <c r="DF1" t="s">
        <v>2126</v>
      </c>
      <c r="DG1" t="s">
        <v>2127</v>
      </c>
      <c r="DH1" t="s">
        <v>2128</v>
      </c>
      <c r="DI1" t="s">
        <v>2129</v>
      </c>
      <c r="DJ1" t="s">
        <v>2130</v>
      </c>
      <c r="DK1" t="s">
        <v>2131</v>
      </c>
      <c r="DL1" t="s">
        <v>2132</v>
      </c>
      <c r="DM1" t="s">
        <v>2133</v>
      </c>
      <c r="DN1" t="s">
        <v>2134</v>
      </c>
      <c r="DO1" t="s">
        <v>2135</v>
      </c>
      <c r="DP1" t="s">
        <v>2136</v>
      </c>
      <c r="DQ1" t="s">
        <v>2137</v>
      </c>
      <c r="DR1" t="s">
        <v>2138</v>
      </c>
      <c r="DS1" t="s">
        <v>2139</v>
      </c>
      <c r="DT1" t="s">
        <v>2140</v>
      </c>
      <c r="DU1" t="s">
        <v>2141</v>
      </c>
      <c r="DV1" t="s">
        <v>2142</v>
      </c>
      <c r="DW1" t="s">
        <v>2143</v>
      </c>
      <c r="DX1" t="s">
        <v>2144</v>
      </c>
      <c r="DY1" t="s">
        <v>2145</v>
      </c>
      <c r="DZ1" t="s">
        <v>2146</v>
      </c>
      <c r="EA1" t="s">
        <v>2147</v>
      </c>
      <c r="EB1" t="s">
        <v>2148</v>
      </c>
      <c r="EC1" t="s">
        <v>2149</v>
      </c>
      <c r="ED1" t="s">
        <v>2150</v>
      </c>
      <c r="EE1" t="s">
        <v>2151</v>
      </c>
      <c r="EF1" t="s">
        <v>2152</v>
      </c>
      <c r="EG1" t="s">
        <v>2153</v>
      </c>
      <c r="EH1" t="s">
        <v>2154</v>
      </c>
      <c r="EI1" t="s">
        <v>2155</v>
      </c>
      <c r="EJ1" t="s">
        <v>2177</v>
      </c>
      <c r="EK1" t="s">
        <v>2178</v>
      </c>
      <c r="EL1" t="s">
        <v>2179</v>
      </c>
      <c r="EM1" t="s">
        <v>2180</v>
      </c>
      <c r="EN1" t="s">
        <v>2181</v>
      </c>
    </row>
    <row r="2" spans="1:144">
      <c r="A2">
        <v>1</v>
      </c>
      <c r="B2" cm="1">
        <f t="array" aca="1" ref="B2" ca="1">INDIRECT("'5)個別表'!H"&amp;(A2-1)*39+5)</f>
        <v>0</v>
      </c>
      <c r="C2" cm="1">
        <f t="array" aca="1" ref="C2" ca="1">INDIRECT("'5)個別表'!C"&amp;(A2-1)*39+7)</f>
        <v>0</v>
      </c>
      <c r="D2" cm="1">
        <f t="array" aca="1" ref="D2" ca="1">INDIRECT("'5)個別表'!C"&amp;(A2-1)*39+8)</f>
        <v>0</v>
      </c>
      <c r="E2" cm="1">
        <f t="array" aca="1" ref="E2" ca="1">INDIRECT("'5)個別表'!C"&amp;(A2-1)*39+9)</f>
        <v>0</v>
      </c>
      <c r="F2" cm="1">
        <f t="array" aca="1" ref="F2" ca="1">INDIRECT("'5)個別表'!C"&amp;(A2-1)*39+10)</f>
        <v>0</v>
      </c>
      <c r="G2" cm="1">
        <f t="array" aca="1" ref="G2" ca="1">INDIRECT("'5)個別表'!F"&amp;(A2-1)*39+10)</f>
        <v>0</v>
      </c>
      <c r="H2" cm="1">
        <f t="array" aca="1" ref="H2" ca="1">INDIRECT("'5)個別表'!I"&amp;(A2-1)*39+10)</f>
        <v>0</v>
      </c>
      <c r="I2" cm="1">
        <f t="array" aca="1" ref="I2" ca="1">INDIRECT("'5)個別表'!C"&amp;(A2-1)*39+11)</f>
        <v>0</v>
      </c>
      <c r="J2" cm="1">
        <f t="array" aca="1" ref="J2" ca="1">INDIRECT("'5)個別表'!C"&amp;(A2-1)*39+12)</f>
        <v>0</v>
      </c>
      <c r="K2" cm="1">
        <f t="array" aca="1" ref="K2" ca="1">INDIRECT("'5)個別表'!C"&amp;(A2-1)*39+16)</f>
        <v>0</v>
      </c>
      <c r="L2" cm="1">
        <f t="array" aca="1" ref="L2" ca="1">INDIRECT("'5)個別表'!F"&amp;(A2-1)*39+16)</f>
        <v>0</v>
      </c>
      <c r="M2" cm="1">
        <f t="array" aca="1" ref="M2" ca="1">INDIRECT("'5)個別表'!H"&amp;(A2-1)*39+16)</f>
        <v>0</v>
      </c>
      <c r="N2" cm="1">
        <f t="array" aca="1" ref="N2" ca="1">INDIRECT("'5)個別表'!J"&amp;(A2-1)*39+16)</f>
        <v>0</v>
      </c>
      <c r="O2" cm="1">
        <f t="array" aca="1" ref="O2" ca="1">INDIRECT("'5)個別表'!C"&amp;(A2-1)*39+17)</f>
        <v>0</v>
      </c>
      <c r="P2" cm="1">
        <f t="array" aca="1" ref="P2" ca="1">INDIRECT("'5)個別表'!F"&amp;(A2-1)*39+17)</f>
        <v>0</v>
      </c>
      <c r="Q2" cm="1">
        <f t="array" aca="1" ref="Q2" ca="1">INDIRECT("'5)個別表'!H"&amp;(A2-1)*39+17)</f>
        <v>0</v>
      </c>
      <c r="R2" cm="1">
        <f t="array" aca="1" ref="R2" ca="1">INDIRECT("'5)個別表'!J"&amp;(A2-1)*39+17)</f>
        <v>0</v>
      </c>
      <c r="S2" cm="1">
        <f t="array" aca="1" ref="S2" ca="1">INDIRECT("'5)個別表'!C"&amp;(A2-1)*39+18)</f>
        <v>0</v>
      </c>
      <c r="T2" cm="1">
        <f t="array" aca="1" ref="T2" ca="1">INDIRECT("'5)個別表'!D"&amp;(A2-1)*39+23)</f>
        <v>0</v>
      </c>
      <c r="U2" cm="1">
        <f t="array" aca="1" ref="U2" ca="1">INDIRECT("'5)個別表'!I"&amp;(A2-1)*39+23)</f>
        <v>0</v>
      </c>
      <c r="V2" cm="1">
        <f t="array" aca="1" ref="V2" ca="1">INDIRECT("'5)個別表'!C"&amp;(A2-1)*39+26)</f>
        <v>0</v>
      </c>
      <c r="W2" cm="1">
        <f t="array" aca="1" ref="W2" ca="1">INDIRECT("'5)個別表'!D"&amp;(A2-1)*39+26)</f>
        <v>0</v>
      </c>
      <c r="X2" cm="1">
        <f t="array" aca="1" ref="X2" ca="1">INDIRECT("'5)個別表'!E"&amp;(A2-1)*39+26)</f>
        <v>0</v>
      </c>
      <c r="Y2" cm="1">
        <f t="array" aca="1" ref="Y2" ca="1">INDIRECT("'5)個別表'!F"&amp;(A2-1)*39+26)</f>
        <v>0</v>
      </c>
      <c r="Z2" cm="1">
        <f t="array" aca="1" ref="Z2" ca="1">INDIRECT("'5)個別表'!G"&amp;(A2-1)*39+26)</f>
        <v>0</v>
      </c>
      <c r="AA2" cm="1">
        <f t="array" aca="1" ref="AA2" ca="1">INDIRECT("'5)個別表'!H"&amp;(A2-1)*39+26)</f>
        <v>0</v>
      </c>
      <c r="AB2" cm="1">
        <f t="array" aca="1" ref="AB2" ca="1">INDIRECT("'5)個別表'!I"&amp;(A2-1)*39+26)</f>
        <v>0</v>
      </c>
      <c r="AC2" cm="1">
        <f t="array" aca="1" ref="AC2" ca="1">INDIRECT("'5)個別表'!J"&amp;(A2-1)*39+26)</f>
        <v>0</v>
      </c>
      <c r="AD2" cm="1">
        <f t="array" aca="1" ref="AD2" ca="1">INDIRECT("'5)個別表'!K"&amp;(A2-1)*39+26)</f>
        <v>0</v>
      </c>
      <c r="AE2" cm="1">
        <f t="array" aca="1" ref="AE2" ca="1">INDIRECT("'5)個別表'!C"&amp;(A2-1)*39+27)</f>
        <v>0</v>
      </c>
      <c r="AF2" cm="1">
        <f t="array" aca="1" ref="AF2" ca="1">INDIRECT("'5)個別表'!D"&amp;(A2-1)*39+27)</f>
        <v>0</v>
      </c>
      <c r="AG2" cm="1">
        <f t="array" aca="1" ref="AG2" ca="1">INDIRECT("'5)個別表'!E"&amp;(A2-1)*39+27)</f>
        <v>0</v>
      </c>
      <c r="AH2" cm="1">
        <f t="array" aca="1" ref="AH2" ca="1">INDIRECT("'5)個別表'!F"&amp;(A2-1)*39+27)</f>
        <v>0</v>
      </c>
      <c r="AI2" cm="1">
        <f t="array" aca="1" ref="AI2" ca="1">INDIRECT("'5)個別表'!G"&amp;(A2-1)*39+27)</f>
        <v>0</v>
      </c>
      <c r="AJ2" cm="1">
        <f t="array" aca="1" ref="AJ2" ca="1">INDIRECT("'5)個別表'!H"&amp;(A2-1)*39+27)</f>
        <v>0</v>
      </c>
      <c r="AK2" cm="1">
        <f t="array" aca="1" ref="AK2" ca="1">INDIRECT("'5)個別表'!I"&amp;(A2-1)*39+27)</f>
        <v>0</v>
      </c>
      <c r="AL2" cm="1">
        <f t="array" aca="1" ref="AL2" ca="1">INDIRECT("'5)個別表'!J"&amp;(A2-1)*39+27)</f>
        <v>0</v>
      </c>
      <c r="AM2" cm="1">
        <f t="array" aca="1" ref="AM2" ca="1">INDIRECT("'5)個別表'!K"&amp;(A2-1)*39+27)</f>
        <v>0</v>
      </c>
      <c r="AN2" cm="1">
        <f t="array" aca="1" ref="AN2" ca="1">INDIRECT("'5)個別表'!C"&amp;(A2-1)*39+28)</f>
        <v>0</v>
      </c>
      <c r="AO2" cm="1">
        <f t="array" aca="1" ref="AO2" ca="1">INDIRECT("'5)個別表'!D"&amp;(A2-1)*39+28)</f>
        <v>0</v>
      </c>
      <c r="AP2" cm="1">
        <f t="array" aca="1" ref="AP2" ca="1">INDIRECT("'5)個別表'!E"&amp;(A2-1)*39+28)</f>
        <v>0</v>
      </c>
      <c r="AQ2" cm="1">
        <f t="array" aca="1" ref="AQ2" ca="1">INDIRECT("'5)個別表'!F"&amp;(A2-1)*39+28)</f>
        <v>0</v>
      </c>
      <c r="AR2" cm="1">
        <f t="array" aca="1" ref="AR2" ca="1">INDIRECT("'5)個別表'!G"&amp;(A2-1)*39+28)</f>
        <v>0</v>
      </c>
      <c r="AS2" cm="1">
        <f t="array" aca="1" ref="AS2" ca="1">INDIRECT("'5)個別表'!H"&amp;(A2-1)*39+28)</f>
        <v>0</v>
      </c>
      <c r="AT2" cm="1">
        <f t="array" aca="1" ref="AT2" ca="1">INDIRECT("'5)個別表'!I"&amp;(A2-1)*39+28)</f>
        <v>0</v>
      </c>
      <c r="AU2" cm="1">
        <f t="array" aca="1" ref="AU2" ca="1">INDIRECT("'5)個別表'!J"&amp;(A2-1)*39+28)</f>
        <v>0</v>
      </c>
      <c r="AV2" cm="1">
        <f t="array" aca="1" ref="AV2" ca="1">INDIRECT("'5)個別表'!K"&amp;(A2-1)*39+28)</f>
        <v>0</v>
      </c>
      <c r="AW2" cm="1">
        <f t="array" aca="1" ref="AW2" ca="1">INDIRECT("'5)個別表'!C"&amp;(A2-1)*39+29)</f>
        <v>0</v>
      </c>
      <c r="AX2" cm="1">
        <f t="array" aca="1" ref="AX2" ca="1">INDIRECT("'5)個別表'!D"&amp;(A2-1)*39+29)</f>
        <v>0</v>
      </c>
      <c r="AY2" cm="1">
        <f t="array" aca="1" ref="AY2" ca="1">INDIRECT("'5)個別表'!E"&amp;(A2-1)*39+29)</f>
        <v>0</v>
      </c>
      <c r="AZ2" cm="1">
        <f t="array" aca="1" ref="AZ2" ca="1">INDIRECT("'5)個別表'!F"&amp;(A2-1)*39+29)</f>
        <v>0</v>
      </c>
      <c r="BA2" cm="1">
        <f t="array" aca="1" ref="BA2" ca="1">INDIRECT("'5)個別表'!G"&amp;(A2-1)*39+29)</f>
        <v>0</v>
      </c>
      <c r="BB2" cm="1">
        <f t="array" aca="1" ref="BB2" ca="1">INDIRECT("'5)個別表'!H"&amp;(A2-1)*39+29)</f>
        <v>0</v>
      </c>
      <c r="BC2" cm="1">
        <f t="array" aca="1" ref="BC2" ca="1">INDIRECT("'5)個別表'!I"&amp;(A2-1)*39+29)</f>
        <v>0</v>
      </c>
      <c r="BD2" cm="1">
        <f t="array" aca="1" ref="BD2" ca="1">INDIRECT("'5)個別表'!J"&amp;(A2-1)*39+29)</f>
        <v>0</v>
      </c>
      <c r="BE2" cm="1">
        <f t="array" aca="1" ref="BE2" ca="1">INDIRECT("'5)個別表'!K"&amp;(A2-1)*39+29)</f>
        <v>0</v>
      </c>
      <c r="BF2" cm="1">
        <f t="array" aca="1" ref="BF2" ca="1">INDIRECT("'5)個別表'!C"&amp;(A2-1)*39+30)</f>
        <v>0</v>
      </c>
      <c r="BG2" cm="1">
        <f t="array" aca="1" ref="BG2" ca="1">INDIRECT("'5)個別表'!D"&amp;(A2-1)*39+30)</f>
        <v>0</v>
      </c>
      <c r="BH2" cm="1">
        <f t="array" aca="1" ref="BH2" ca="1">INDIRECT("'5)個別表'!E"&amp;(A2-1)*39+30)</f>
        <v>0</v>
      </c>
      <c r="BI2" cm="1">
        <f t="array" aca="1" ref="BI2" ca="1">INDIRECT("'5)個別表'!F"&amp;(A2-1)*39+30)</f>
        <v>0</v>
      </c>
      <c r="BJ2" cm="1">
        <f t="array" aca="1" ref="BJ2" ca="1">INDIRECT("'5)個別表'!G"&amp;(A2-1)*39+30)</f>
        <v>0</v>
      </c>
      <c r="BK2" cm="1">
        <f t="array" aca="1" ref="BK2" ca="1">INDIRECT("'5)個別表'!H"&amp;(A2-1)*39+30)</f>
        <v>0</v>
      </c>
      <c r="BL2" cm="1">
        <f t="array" aca="1" ref="BL2" ca="1">INDIRECT("'5)個別表'!I"&amp;(A2-1)*39+30)</f>
        <v>0</v>
      </c>
      <c r="BM2" cm="1">
        <f t="array" aca="1" ref="BM2" ca="1">INDIRECT("'5)個別表'!J"&amp;(A2-1)*39+30)</f>
        <v>0</v>
      </c>
      <c r="BN2" cm="1">
        <f t="array" aca="1" ref="BN2" ca="1">INDIRECT("'5)個別表'!K"&amp;(A2-1)*39+30)</f>
        <v>0</v>
      </c>
      <c r="BO2" cm="1">
        <f t="array" aca="1" ref="BO2" ca="1">INDIRECT("'5)個別表'!C"&amp;(A2-1)*39+31)</f>
        <v>0</v>
      </c>
      <c r="BP2" cm="1">
        <f t="array" aca="1" ref="BP2" ca="1">INDIRECT("'5)個別表'!D"&amp;(A2-1)*39+31)</f>
        <v>0</v>
      </c>
      <c r="BQ2" cm="1">
        <f t="array" aca="1" ref="BQ2" ca="1">INDIRECT("'5)個別表'!E"&amp;(A2-1)*39+31)</f>
        <v>0</v>
      </c>
      <c r="BR2" cm="1">
        <f t="array" aca="1" ref="BR2" ca="1">INDIRECT("'5)個別表'!F"&amp;(A2-1)*39+31)</f>
        <v>0</v>
      </c>
      <c r="BS2" cm="1">
        <f t="array" aca="1" ref="BS2" ca="1">INDIRECT("'5)個別表'!G"&amp;(A2-1)*39+31)</f>
        <v>0</v>
      </c>
      <c r="BT2" cm="1">
        <f t="array" aca="1" ref="BT2" ca="1">INDIRECT("'5)個別表'!H"&amp;(A2-1)*39+31)</f>
        <v>0</v>
      </c>
      <c r="BU2" cm="1">
        <f t="array" aca="1" ref="BU2" ca="1">INDIRECT("'5)個別表'!I"&amp;(A2-1)*39+31)</f>
        <v>0</v>
      </c>
      <c r="BV2" cm="1">
        <f t="array" aca="1" ref="BV2" ca="1">INDIRECT("'5)個別表'!J"&amp;(A2-1)*39+31)</f>
        <v>0</v>
      </c>
      <c r="BW2" cm="1">
        <f t="array" aca="1" ref="BW2" ca="1">INDIRECT("'5)個別表'!K"&amp;(A2-1)*39+31)</f>
        <v>0</v>
      </c>
      <c r="BX2" cm="1">
        <f t="array" aca="1" ref="BX2" ca="1">INDIRECT("'5)個別表'!C"&amp;(A2-1)*39+32)</f>
        <v>0</v>
      </c>
      <c r="BY2" cm="1">
        <f t="array" aca="1" ref="BY2" ca="1">INDIRECT("'5)個別表'!D"&amp;(A2-1)*39+32)</f>
        <v>0</v>
      </c>
      <c r="BZ2" cm="1">
        <f t="array" aca="1" ref="BZ2" ca="1">INDIRECT("'5)個別表'!E"&amp;(A2-1)*39+32)</f>
        <v>0</v>
      </c>
      <c r="CA2" cm="1">
        <f t="array" aca="1" ref="CA2" ca="1">INDIRECT("'5)個別表'!F"&amp;(A2-1)*39+32)</f>
        <v>0</v>
      </c>
      <c r="CB2" cm="1">
        <f t="array" aca="1" ref="CB2" ca="1">INDIRECT("'5)個別表'!G"&amp;(A2-1)*39+32)</f>
        <v>0</v>
      </c>
      <c r="CC2" cm="1">
        <f t="array" aca="1" ref="CC2" ca="1">INDIRECT("'5)個別表'!H"&amp;(A2-1)*39+32)</f>
        <v>0</v>
      </c>
      <c r="CD2" cm="1">
        <f t="array" aca="1" ref="CD2" ca="1">INDIRECT("'5)個別表'!I"&amp;(A2-1)*39+32)</f>
        <v>0</v>
      </c>
      <c r="CE2" cm="1">
        <f t="array" aca="1" ref="CE2" ca="1">INDIRECT("'5)個別表'!J"&amp;(A2-1)*39+32)</f>
        <v>0</v>
      </c>
      <c r="CF2" cm="1">
        <f t="array" aca="1" ref="CF2" ca="1">INDIRECT("'5)個別表'!K"&amp;(A2-1)*39+32)</f>
        <v>0</v>
      </c>
      <c r="CG2" t="str" cm="1">
        <f t="array" aca="1" ref="CG2" ca="1">INDIRECT("'5)個別表'!A"&amp;(A2-1)*39+33)</f>
        <v>⑧選択してください（プルダウン）</v>
      </c>
      <c r="CH2" cm="1">
        <f t="array" aca="1" ref="CH2" ca="1">INDIRECT("'5)個別表'!C"&amp;(A2-1)*39+33)</f>
        <v>0</v>
      </c>
      <c r="CI2" cm="1">
        <f t="array" aca="1" ref="CI2" ca="1">INDIRECT("'5)個別表'!D"&amp;(A2-1)*39+33)</f>
        <v>0</v>
      </c>
      <c r="CJ2" cm="1">
        <f t="array" aca="1" ref="CJ2" ca="1">INDIRECT("'5)個別表'!E"&amp;(A2-1)*39+33)</f>
        <v>0</v>
      </c>
      <c r="CK2" cm="1">
        <f t="array" aca="1" ref="CK2" ca="1">INDIRECT("'5)個別表'!F"&amp;(A2-1)*39+33)</f>
        <v>0</v>
      </c>
      <c r="CL2" cm="1">
        <f t="array" aca="1" ref="CL2" ca="1">INDIRECT("'5)個別表'!G"&amp;(A2-1)*39+33)</f>
        <v>0</v>
      </c>
      <c r="CM2" cm="1">
        <f t="array" aca="1" ref="CM2" ca="1">INDIRECT("'5)個別表'!H"&amp;(A2-1)*39+33)</f>
        <v>0</v>
      </c>
      <c r="CN2" cm="1">
        <f t="array" aca="1" ref="CN2" ca="1">INDIRECT("'5)個別表'!I"&amp;(A2-1)*39+33)</f>
        <v>0</v>
      </c>
      <c r="CO2" cm="1">
        <f t="array" aca="1" ref="CO2" ca="1">INDIRECT("'5)個別表'!J"&amp;(A2-1)*39+33)</f>
        <v>0</v>
      </c>
      <c r="CP2" cm="1">
        <f t="array" aca="1" ref="CP2" ca="1">INDIRECT("'5)個別表'!K"&amp;(A2-1)*39+33)</f>
        <v>0</v>
      </c>
      <c r="CQ2" cm="1">
        <f t="array" aca="1" ref="CQ2" ca="1">INDIRECT("'5)個別表'!C"&amp;(A2-1)*39+34)</f>
        <v>0</v>
      </c>
      <c r="CR2" cm="1">
        <f t="array" aca="1" ref="CR2" ca="1">INDIRECT("'5)個別表'!D"&amp;(A2-1)*39+34)</f>
        <v>0</v>
      </c>
      <c r="CS2" cm="1">
        <f t="array" aca="1" ref="CS2" ca="1">INDIRECT("'5)個別表'!E"&amp;(A2-1)*39+34)</f>
        <v>0</v>
      </c>
      <c r="CT2" cm="1">
        <f t="array" aca="1" ref="CT2" ca="1">INDIRECT("'5)個別表'!F"&amp;(A2-1)*39+34)</f>
        <v>0</v>
      </c>
      <c r="CU2" cm="1">
        <f t="array" aca="1" ref="CU2" ca="1">INDIRECT("'5)個別表'!G"&amp;(A2-1)*39+34)</f>
        <v>0</v>
      </c>
      <c r="CV2" cm="1">
        <f t="array" aca="1" ref="CV2" ca="1">INDIRECT("'5)個別表'!H"&amp;(A2-1)*39+34)</f>
        <v>0</v>
      </c>
      <c r="CW2" cm="1">
        <f t="array" aca="1" ref="CW2" ca="1">INDIRECT("'5)個別表'!I"&amp;(A2-1)*39+34)</f>
        <v>0</v>
      </c>
      <c r="CX2" cm="1">
        <f t="array" aca="1" ref="CX2" ca="1">INDIRECT("'5)個別表'!J"&amp;(A2-1)*39+34)</f>
        <v>0</v>
      </c>
      <c r="CY2" cm="1">
        <f t="array" aca="1" ref="CY2" ca="1">INDIRECT("'5)個別表'!K"&amp;(A2-1)*39+34)</f>
        <v>0</v>
      </c>
      <c r="CZ2" cm="1">
        <f t="array" aca="1" ref="CZ2" ca="1">INDIRECT("'5)個別表'!C"&amp;(A2-1)*39+35)</f>
        <v>0</v>
      </c>
      <c r="DA2" cm="1">
        <f t="array" aca="1" ref="DA2" ca="1">INDIRECT("'5)個別表'!D"&amp;(A2-1)*39+35)</f>
        <v>0</v>
      </c>
      <c r="DB2" cm="1">
        <f t="array" aca="1" ref="DB2" ca="1">INDIRECT("'5)個別表'!E"&amp;(A2-1)*39+35)</f>
        <v>0</v>
      </c>
      <c r="DC2" cm="1">
        <f t="array" aca="1" ref="DC2" ca="1">INDIRECT("'5)個別表'!F"&amp;(A2-1)*39+35)</f>
        <v>0</v>
      </c>
      <c r="DD2" cm="1">
        <f t="array" aca="1" ref="DD2" ca="1">INDIRECT("'5)個別表'!G"&amp;(A2-1)*39+35)</f>
        <v>0</v>
      </c>
      <c r="DE2" cm="1">
        <f t="array" aca="1" ref="DE2" ca="1">INDIRECT("'5)個別表'!H"&amp;(A2-1)*39+35)</f>
        <v>0</v>
      </c>
      <c r="DF2" cm="1">
        <f t="array" aca="1" ref="DF2" ca="1">INDIRECT("'5)個別表'!I"&amp;(A2-1)*39+35)</f>
        <v>0</v>
      </c>
      <c r="DG2" cm="1">
        <f t="array" aca="1" ref="DG2" ca="1">INDIRECT("'5)個別表'!J"&amp;(A2-1)*39+35)</f>
        <v>0</v>
      </c>
      <c r="DH2" cm="1">
        <f t="array" aca="1" ref="DH2" ca="1">INDIRECT("'5)個別表'!K"&amp;(A2-1)*39+35)</f>
        <v>0</v>
      </c>
      <c r="DI2" cm="1">
        <f t="array" aca="1" ref="DI2" ca="1">INDIRECT("'5)個別表'!C"&amp;(A2-1)*39+36)</f>
        <v>0</v>
      </c>
      <c r="DJ2" cm="1">
        <f t="array" aca="1" ref="DJ2" ca="1">INDIRECT("'5)個別表'!D"&amp;(A2-1)*39+36)</f>
        <v>0</v>
      </c>
      <c r="DK2" cm="1">
        <f t="array" aca="1" ref="DK2" ca="1">INDIRECT("'5)個別表'!E"&amp;(A2-1)*39+36)</f>
        <v>0</v>
      </c>
      <c r="DL2" cm="1">
        <f t="array" aca="1" ref="DL2" ca="1">INDIRECT("'5)個別表'!F"&amp;(A2-1)*39+36)</f>
        <v>0</v>
      </c>
      <c r="DM2" cm="1">
        <f t="array" aca="1" ref="DM2" ca="1">INDIRECT("'5)個別表'!G"&amp;(A2-1)*39+36)</f>
        <v>0</v>
      </c>
      <c r="DN2" cm="1">
        <f t="array" aca="1" ref="DN2" ca="1">INDIRECT("'5)個別表'!H"&amp;(A2-1)*39+36)</f>
        <v>0</v>
      </c>
      <c r="DO2" cm="1">
        <f t="array" aca="1" ref="DO2" ca="1">INDIRECT("'5)個別表'!I"&amp;(A2-1)*39+36)</f>
        <v>0</v>
      </c>
      <c r="DP2" cm="1">
        <f t="array" aca="1" ref="DP2" ca="1">INDIRECT("'5)個別表'!J"&amp;(A2-1)*39+36)</f>
        <v>0</v>
      </c>
      <c r="DQ2" cm="1">
        <f t="array" aca="1" ref="DQ2" ca="1">INDIRECT("'5)個別表'!K"&amp;(A2-1)*39+36)</f>
        <v>0</v>
      </c>
      <c r="DR2" cm="1">
        <f t="array" aca="1" ref="DR2" ca="1">INDIRECT("'5)個別表'!C"&amp;(A2-1)*39+37)</f>
        <v>0</v>
      </c>
      <c r="DS2" cm="1">
        <f t="array" aca="1" ref="DS2" ca="1">INDIRECT("'5)個別表'!D"&amp;(A2-1)*39+37)</f>
        <v>0</v>
      </c>
      <c r="DT2" cm="1">
        <f t="array" aca="1" ref="DT2" ca="1">INDIRECT("'5)個別表'!E"&amp;(A2-1)*39+37)</f>
        <v>0</v>
      </c>
      <c r="DU2" cm="1">
        <f t="array" aca="1" ref="DU2" ca="1">INDIRECT("'5)個別表'!F"&amp;(A2-1)*39+37)</f>
        <v>0</v>
      </c>
      <c r="DV2" cm="1">
        <f t="array" aca="1" ref="DV2" ca="1">INDIRECT("'5)個別表'!G"&amp;(A2-1)*39+37)</f>
        <v>0</v>
      </c>
      <c r="DW2" cm="1">
        <f t="array" aca="1" ref="DW2" ca="1">INDIRECT("'5)個別表'!H"&amp;(A2-1)*39+37)</f>
        <v>0</v>
      </c>
      <c r="DX2" cm="1">
        <f t="array" aca="1" ref="DX2" ca="1">INDIRECT("'5)個別表'!I"&amp;(A2-1)*39+37)</f>
        <v>0</v>
      </c>
      <c r="DY2" cm="1">
        <f t="array" aca="1" ref="DY2" ca="1">INDIRECT("'5)個別表'!J"&amp;(A2-1)*39+37)</f>
        <v>0</v>
      </c>
      <c r="DZ2" cm="1">
        <f t="array" aca="1" ref="DZ2" ca="1">INDIRECT("'5)個別表'!K"&amp;(A2-1)*39+37)</f>
        <v>0</v>
      </c>
      <c r="EA2" cm="1">
        <f t="array" aca="1" ref="EA2" ca="1">INDIRECT("'5)個別表'!C"&amp;(A2-1)*39+38)</f>
        <v>0</v>
      </c>
      <c r="EB2" cm="1">
        <f t="array" aca="1" ref="EB2" ca="1">INDIRECT("'5)個別表'!D"&amp;(A2-1)*39+38)</f>
        <v>0</v>
      </c>
      <c r="EC2" cm="1">
        <f t="array" aca="1" ref="EC2" ca="1">INDIRECT("'5)個別表'!E"&amp;(A2-1)*39+38)</f>
        <v>0</v>
      </c>
      <c r="ED2" cm="1">
        <f t="array" aca="1" ref="ED2" ca="1">INDIRECT("'5)個別表'!F"&amp;(A2-1)*39+38)</f>
        <v>0</v>
      </c>
      <c r="EE2" cm="1">
        <f t="array" aca="1" ref="EE2" ca="1">INDIRECT("'5)個別表'!G"&amp;(A2-1)*39+38)</f>
        <v>0</v>
      </c>
      <c r="EF2" cm="1">
        <f t="array" aca="1" ref="EF2" ca="1">INDIRECT("'5)個別表'!H"&amp;(A2-1)*39+38)</f>
        <v>0</v>
      </c>
      <c r="EG2" cm="1">
        <f t="array" aca="1" ref="EG2" ca="1">INDIRECT("'5)個別表'!I"&amp;(A2-1)*39+38)</f>
        <v>0</v>
      </c>
      <c r="EH2" cm="1">
        <f t="array" aca="1" ref="EH2" ca="1">INDIRECT("'5)個別表'!J"&amp;(A2-1)*39+38)</f>
        <v>0</v>
      </c>
      <c r="EI2" cm="1">
        <f t="array" aca="1" ref="EI2" ca="1">INDIRECT("'5)個別表'!K"&amp;(A2-1)*39+38)</f>
        <v>0</v>
      </c>
      <c r="EJ2" t="str" cm="1">
        <f t="array" aca="1" ref="EJ2" ca="1">INDIRECT("'5)個別表'!C"&amp;(A2-1)*39+39)</f>
        <v>空欄あり</v>
      </c>
      <c r="EK2" t="str" cm="1">
        <f t="array" aca="1" ref="EK2" ca="1">INDIRECT("'5)個別表'!D"&amp;(A2-1)*39+39)</f>
        <v>空欄あり</v>
      </c>
      <c r="EL2" t="str" cm="1">
        <f t="array" aca="1" ref="EL2" ca="1">INDIRECT("'5)個別表'!C"&amp;(A2-1)*39+40)</f>
        <v>-</v>
      </c>
      <c r="EM2" t="str" cm="1">
        <f t="array" aca="1" ref="EM2" ca="1">INDIRECT("'5)個別表'!D"&amp;(A2-1)*39+40)</f>
        <v>-</v>
      </c>
      <c r="EN2" t="str" cm="1">
        <f t="array" aca="1" ref="EN2" ca="1">INDIRECT("'5)個別表'!E"&amp;(A2-1)*39+40)</f>
        <v>-</v>
      </c>
    </row>
    <row r="3" spans="1:144">
      <c r="A3">
        <v>2</v>
      </c>
      <c r="B3" cm="1">
        <f t="array" aca="1" ref="B3" ca="1">INDIRECT("'5)個別表'!H"&amp;(A3-1)*39+5)</f>
        <v>0</v>
      </c>
      <c r="C3" cm="1">
        <f t="array" aca="1" ref="C3" ca="1">INDIRECT("'5)個別表'!C"&amp;(A3-1)*39+7)</f>
        <v>0</v>
      </c>
      <c r="D3" cm="1">
        <f t="array" aca="1" ref="D3" ca="1">INDIRECT("'5)個別表'!C"&amp;(A3-1)*39+8)</f>
        <v>0</v>
      </c>
      <c r="E3" cm="1">
        <f t="array" aca="1" ref="E3" ca="1">INDIRECT("'5)個別表'!C"&amp;(A3-1)*39+9)</f>
        <v>0</v>
      </c>
      <c r="F3" cm="1">
        <f t="array" aca="1" ref="F3" ca="1">INDIRECT("'5)個別表'!C"&amp;(A3-1)*39+10)</f>
        <v>0</v>
      </c>
      <c r="G3" cm="1">
        <f t="array" aca="1" ref="G3" ca="1">INDIRECT("'5)個別表'!F"&amp;(A3-1)*39+10)</f>
        <v>0</v>
      </c>
      <c r="H3" cm="1">
        <f t="array" aca="1" ref="H3" ca="1">INDIRECT("'5)個別表'!I"&amp;(A3-1)*39+10)</f>
        <v>0</v>
      </c>
      <c r="I3" cm="1">
        <f t="array" aca="1" ref="I3" ca="1">INDIRECT("'5)個別表'!C"&amp;(A3-1)*39+11)</f>
        <v>0</v>
      </c>
      <c r="J3" cm="1">
        <f t="array" aca="1" ref="J3" ca="1">INDIRECT("'5)個別表'!C"&amp;(A3-1)*39+12)</f>
        <v>0</v>
      </c>
      <c r="K3" cm="1">
        <f t="array" aca="1" ref="K3" ca="1">INDIRECT("'5)個別表'!C"&amp;(A3-1)*39+16)</f>
        <v>0</v>
      </c>
      <c r="L3" cm="1">
        <f t="array" aca="1" ref="L3" ca="1">INDIRECT("'5)個別表'!F"&amp;(A3-1)*39+16)</f>
        <v>0</v>
      </c>
      <c r="M3" cm="1">
        <f t="array" aca="1" ref="M3" ca="1">INDIRECT("'5)個別表'!H"&amp;(A3-1)*39+16)</f>
        <v>0</v>
      </c>
      <c r="N3" cm="1">
        <f t="array" aca="1" ref="N3" ca="1">INDIRECT("'5)個別表'!J"&amp;(A3-1)*39+16)</f>
        <v>0</v>
      </c>
      <c r="O3" cm="1">
        <f t="array" aca="1" ref="O3" ca="1">INDIRECT("'5)個別表'!C"&amp;(A3-1)*39+17)</f>
        <v>0</v>
      </c>
      <c r="P3" cm="1">
        <f t="array" aca="1" ref="P3" ca="1">INDIRECT("'5)個別表'!F"&amp;(A3-1)*39+17)</f>
        <v>0</v>
      </c>
      <c r="Q3" cm="1">
        <f t="array" aca="1" ref="Q3" ca="1">INDIRECT("'5)個別表'!H"&amp;(A3-1)*39+17)</f>
        <v>0</v>
      </c>
      <c r="R3" cm="1">
        <f t="array" aca="1" ref="R3" ca="1">INDIRECT("'5)個別表'!J"&amp;(A3-1)*39+17)</f>
        <v>0</v>
      </c>
      <c r="S3" cm="1">
        <f t="array" aca="1" ref="S3" ca="1">INDIRECT("'5)個別表'!C"&amp;(A3-1)*39+18)</f>
        <v>0</v>
      </c>
      <c r="T3" cm="1">
        <f t="array" aca="1" ref="T3" ca="1">INDIRECT("'5)個別表'!D"&amp;(A3-1)*39+23)</f>
        <v>0</v>
      </c>
      <c r="U3" cm="1">
        <f t="array" aca="1" ref="U3" ca="1">INDIRECT("'5)個別表'!I"&amp;(A3-1)*39+23)</f>
        <v>0</v>
      </c>
      <c r="V3" cm="1">
        <f t="array" aca="1" ref="V3" ca="1">INDIRECT("'5)個別表'!C"&amp;(A3-1)*39+26)</f>
        <v>0</v>
      </c>
      <c r="W3" cm="1">
        <f t="array" aca="1" ref="W3" ca="1">INDIRECT("'5)個別表'!D"&amp;(A3-1)*39+26)</f>
        <v>0</v>
      </c>
      <c r="X3" cm="1">
        <f t="array" aca="1" ref="X3" ca="1">INDIRECT("'5)個別表'!E"&amp;(A3-1)*39+26)</f>
        <v>0</v>
      </c>
      <c r="Y3" cm="1">
        <f t="array" aca="1" ref="Y3" ca="1">INDIRECT("'5)個別表'!F"&amp;(A3-1)*39+26)</f>
        <v>0</v>
      </c>
      <c r="Z3" cm="1">
        <f t="array" aca="1" ref="Z3" ca="1">INDIRECT("'5)個別表'!G"&amp;(A3-1)*39+26)</f>
        <v>0</v>
      </c>
      <c r="AA3" cm="1">
        <f t="array" aca="1" ref="AA3" ca="1">INDIRECT("'5)個別表'!H"&amp;(A3-1)*39+26)</f>
        <v>0</v>
      </c>
      <c r="AB3" cm="1">
        <f t="array" aca="1" ref="AB3" ca="1">INDIRECT("'5)個別表'!I"&amp;(A3-1)*39+26)</f>
        <v>0</v>
      </c>
      <c r="AC3" cm="1">
        <f t="array" aca="1" ref="AC3" ca="1">INDIRECT("'5)個別表'!J"&amp;(A3-1)*39+26)</f>
        <v>0</v>
      </c>
      <c r="AD3" cm="1">
        <f t="array" aca="1" ref="AD3" ca="1">INDIRECT("'5)個別表'!K"&amp;(A3-1)*39+26)</f>
        <v>0</v>
      </c>
      <c r="AE3" cm="1">
        <f t="array" aca="1" ref="AE3" ca="1">INDIRECT("'5)個別表'!C"&amp;(A3-1)*39+27)</f>
        <v>0</v>
      </c>
      <c r="AF3" cm="1">
        <f t="array" aca="1" ref="AF3" ca="1">INDIRECT("'5)個別表'!D"&amp;(A3-1)*39+27)</f>
        <v>0</v>
      </c>
      <c r="AG3" cm="1">
        <f t="array" aca="1" ref="AG3" ca="1">INDIRECT("'5)個別表'!E"&amp;(A3-1)*39+27)</f>
        <v>0</v>
      </c>
      <c r="AH3" cm="1">
        <f t="array" aca="1" ref="AH3" ca="1">INDIRECT("'5)個別表'!F"&amp;(A3-1)*39+27)</f>
        <v>0</v>
      </c>
      <c r="AI3" cm="1">
        <f t="array" aca="1" ref="AI3" ca="1">INDIRECT("'5)個別表'!G"&amp;(A3-1)*39+27)</f>
        <v>0</v>
      </c>
      <c r="AJ3" cm="1">
        <f t="array" aca="1" ref="AJ3" ca="1">INDIRECT("'5)個別表'!H"&amp;(A3-1)*39+27)</f>
        <v>0</v>
      </c>
      <c r="AK3" cm="1">
        <f t="array" aca="1" ref="AK3" ca="1">INDIRECT("'5)個別表'!I"&amp;(A3-1)*39+27)</f>
        <v>0</v>
      </c>
      <c r="AL3" cm="1">
        <f t="array" aca="1" ref="AL3" ca="1">INDIRECT("'5)個別表'!J"&amp;(A3-1)*39+27)</f>
        <v>0</v>
      </c>
      <c r="AM3" cm="1">
        <f t="array" aca="1" ref="AM3" ca="1">INDIRECT("'5)個別表'!K"&amp;(A3-1)*39+27)</f>
        <v>0</v>
      </c>
      <c r="AN3" cm="1">
        <f t="array" aca="1" ref="AN3" ca="1">INDIRECT("'5)個別表'!C"&amp;(A3-1)*39+28)</f>
        <v>0</v>
      </c>
      <c r="AO3" cm="1">
        <f t="array" aca="1" ref="AO3" ca="1">INDIRECT("'5)個別表'!D"&amp;(A3-1)*39+28)</f>
        <v>0</v>
      </c>
      <c r="AP3" cm="1">
        <f t="array" aca="1" ref="AP3" ca="1">INDIRECT("'5)個別表'!E"&amp;(A3-1)*39+28)</f>
        <v>0</v>
      </c>
      <c r="AQ3" cm="1">
        <f t="array" aca="1" ref="AQ3" ca="1">INDIRECT("'5)個別表'!F"&amp;(A3-1)*39+28)</f>
        <v>0</v>
      </c>
      <c r="AR3" cm="1">
        <f t="array" aca="1" ref="AR3" ca="1">INDIRECT("'5)個別表'!G"&amp;(A3-1)*39+28)</f>
        <v>0</v>
      </c>
      <c r="AS3" cm="1">
        <f t="array" aca="1" ref="AS3" ca="1">INDIRECT("'5)個別表'!H"&amp;(A3-1)*39+28)</f>
        <v>0</v>
      </c>
      <c r="AT3" cm="1">
        <f t="array" aca="1" ref="AT3" ca="1">INDIRECT("'5)個別表'!I"&amp;(A3-1)*39+28)</f>
        <v>0</v>
      </c>
      <c r="AU3" cm="1">
        <f t="array" aca="1" ref="AU3" ca="1">INDIRECT("'5)個別表'!J"&amp;(A3-1)*39+28)</f>
        <v>0</v>
      </c>
      <c r="AV3" cm="1">
        <f t="array" aca="1" ref="AV3" ca="1">INDIRECT("'5)個別表'!K"&amp;(A3-1)*39+28)</f>
        <v>0</v>
      </c>
      <c r="AW3" cm="1">
        <f t="array" aca="1" ref="AW3" ca="1">INDIRECT("'5)個別表'!C"&amp;(A3-1)*39+29)</f>
        <v>0</v>
      </c>
      <c r="AX3" cm="1">
        <f t="array" aca="1" ref="AX3" ca="1">INDIRECT("'5)個別表'!D"&amp;(A3-1)*39+29)</f>
        <v>0</v>
      </c>
      <c r="AY3" cm="1">
        <f t="array" aca="1" ref="AY3" ca="1">INDIRECT("'5)個別表'!E"&amp;(A3-1)*39+29)</f>
        <v>0</v>
      </c>
      <c r="AZ3" cm="1">
        <f t="array" aca="1" ref="AZ3" ca="1">INDIRECT("'5)個別表'!F"&amp;(A3-1)*39+29)</f>
        <v>0</v>
      </c>
      <c r="BA3" cm="1">
        <f t="array" aca="1" ref="BA3" ca="1">INDIRECT("'5)個別表'!G"&amp;(A3-1)*39+29)</f>
        <v>0</v>
      </c>
      <c r="BB3" cm="1">
        <f t="array" aca="1" ref="BB3" ca="1">INDIRECT("'5)個別表'!H"&amp;(A3-1)*39+29)</f>
        <v>0</v>
      </c>
      <c r="BC3" cm="1">
        <f t="array" aca="1" ref="BC3" ca="1">INDIRECT("'5)個別表'!I"&amp;(A3-1)*39+29)</f>
        <v>0</v>
      </c>
      <c r="BD3" cm="1">
        <f t="array" aca="1" ref="BD3" ca="1">INDIRECT("'5)個別表'!J"&amp;(A3-1)*39+29)</f>
        <v>0</v>
      </c>
      <c r="BE3" cm="1">
        <f t="array" aca="1" ref="BE3" ca="1">INDIRECT("'5)個別表'!K"&amp;(A3-1)*39+29)</f>
        <v>0</v>
      </c>
      <c r="BF3" cm="1">
        <f t="array" aca="1" ref="BF3" ca="1">INDIRECT("'5)個別表'!C"&amp;(A3-1)*39+30)</f>
        <v>0</v>
      </c>
      <c r="BG3" cm="1">
        <f t="array" aca="1" ref="BG3" ca="1">INDIRECT("'5)個別表'!D"&amp;(A3-1)*39+30)</f>
        <v>0</v>
      </c>
      <c r="BH3" cm="1">
        <f t="array" aca="1" ref="BH3" ca="1">INDIRECT("'5)個別表'!E"&amp;(A3-1)*39+30)</f>
        <v>0</v>
      </c>
      <c r="BI3" cm="1">
        <f t="array" aca="1" ref="BI3" ca="1">INDIRECT("'5)個別表'!F"&amp;(A3-1)*39+30)</f>
        <v>0</v>
      </c>
      <c r="BJ3" cm="1">
        <f t="array" aca="1" ref="BJ3" ca="1">INDIRECT("'5)個別表'!G"&amp;(A3-1)*39+30)</f>
        <v>0</v>
      </c>
      <c r="BK3" cm="1">
        <f t="array" aca="1" ref="BK3" ca="1">INDIRECT("'5)個別表'!H"&amp;(A3-1)*39+30)</f>
        <v>0</v>
      </c>
      <c r="BL3" cm="1">
        <f t="array" aca="1" ref="BL3" ca="1">INDIRECT("'5)個別表'!I"&amp;(A3-1)*39+30)</f>
        <v>0</v>
      </c>
      <c r="BM3" cm="1">
        <f t="array" aca="1" ref="BM3" ca="1">INDIRECT("'5)個別表'!J"&amp;(A3-1)*39+30)</f>
        <v>0</v>
      </c>
      <c r="BN3" cm="1">
        <f t="array" aca="1" ref="BN3" ca="1">INDIRECT("'5)個別表'!K"&amp;(A3-1)*39+30)</f>
        <v>0</v>
      </c>
      <c r="BO3" cm="1">
        <f t="array" aca="1" ref="BO3" ca="1">INDIRECT("'5)個別表'!C"&amp;(A3-1)*39+31)</f>
        <v>0</v>
      </c>
      <c r="BP3" cm="1">
        <f t="array" aca="1" ref="BP3" ca="1">INDIRECT("'5)個別表'!D"&amp;(A3-1)*39+31)</f>
        <v>0</v>
      </c>
      <c r="BQ3" cm="1">
        <f t="array" aca="1" ref="BQ3" ca="1">INDIRECT("'5)個別表'!E"&amp;(A3-1)*39+31)</f>
        <v>0</v>
      </c>
      <c r="BR3" cm="1">
        <f t="array" aca="1" ref="BR3" ca="1">INDIRECT("'5)個別表'!F"&amp;(A3-1)*39+31)</f>
        <v>0</v>
      </c>
      <c r="BS3" cm="1">
        <f t="array" aca="1" ref="BS3" ca="1">INDIRECT("'5)個別表'!G"&amp;(A3-1)*39+31)</f>
        <v>0</v>
      </c>
      <c r="BT3" cm="1">
        <f t="array" aca="1" ref="BT3" ca="1">INDIRECT("'5)個別表'!H"&amp;(A3-1)*39+31)</f>
        <v>0</v>
      </c>
      <c r="BU3" cm="1">
        <f t="array" aca="1" ref="BU3" ca="1">INDIRECT("'5)個別表'!I"&amp;(A3-1)*39+31)</f>
        <v>0</v>
      </c>
      <c r="BV3" cm="1">
        <f t="array" aca="1" ref="BV3" ca="1">INDIRECT("'5)個別表'!J"&amp;(A3-1)*39+31)</f>
        <v>0</v>
      </c>
      <c r="BW3" cm="1">
        <f t="array" aca="1" ref="BW3" ca="1">INDIRECT("'5)個別表'!K"&amp;(A3-1)*39+31)</f>
        <v>0</v>
      </c>
      <c r="BX3" cm="1">
        <f t="array" aca="1" ref="BX3" ca="1">INDIRECT("'5)個別表'!C"&amp;(A3-1)*39+32)</f>
        <v>0</v>
      </c>
      <c r="BY3" cm="1">
        <f t="array" aca="1" ref="BY3" ca="1">INDIRECT("'5)個別表'!D"&amp;(A3-1)*39+32)</f>
        <v>0</v>
      </c>
      <c r="BZ3" cm="1">
        <f t="array" aca="1" ref="BZ3" ca="1">INDIRECT("'5)個別表'!E"&amp;(A3-1)*39+32)</f>
        <v>0</v>
      </c>
      <c r="CA3" cm="1">
        <f t="array" aca="1" ref="CA3" ca="1">INDIRECT("'5)個別表'!F"&amp;(A3-1)*39+32)</f>
        <v>0</v>
      </c>
      <c r="CB3" cm="1">
        <f t="array" aca="1" ref="CB3" ca="1">INDIRECT("'5)個別表'!G"&amp;(A3-1)*39+32)</f>
        <v>0</v>
      </c>
      <c r="CC3" cm="1">
        <f t="array" aca="1" ref="CC3" ca="1">INDIRECT("'5)個別表'!H"&amp;(A3-1)*39+32)</f>
        <v>0</v>
      </c>
      <c r="CD3" cm="1">
        <f t="array" aca="1" ref="CD3" ca="1">INDIRECT("'5)個別表'!I"&amp;(A3-1)*39+32)</f>
        <v>0</v>
      </c>
      <c r="CE3" cm="1">
        <f t="array" aca="1" ref="CE3" ca="1">INDIRECT("'5)個別表'!J"&amp;(A3-1)*39+32)</f>
        <v>0</v>
      </c>
      <c r="CF3" cm="1">
        <f t="array" aca="1" ref="CF3" ca="1">INDIRECT("'5)個別表'!K"&amp;(A3-1)*39+32)</f>
        <v>0</v>
      </c>
      <c r="CG3" t="str" cm="1">
        <f t="array" aca="1" ref="CG3" ca="1">INDIRECT("'5)個別表'!A"&amp;(A3-1)*39+33)</f>
        <v>⑧選択してください（プルダウン）</v>
      </c>
      <c r="CH3" cm="1">
        <f t="array" aca="1" ref="CH3" ca="1">INDIRECT("'5)個別表'!C"&amp;(A3-1)*39+33)</f>
        <v>0</v>
      </c>
      <c r="CI3" cm="1">
        <f t="array" aca="1" ref="CI3" ca="1">INDIRECT("'5)個別表'!D"&amp;(A3-1)*39+33)</f>
        <v>0</v>
      </c>
      <c r="CJ3" cm="1">
        <f t="array" aca="1" ref="CJ3" ca="1">INDIRECT("'5)個別表'!E"&amp;(A3-1)*39+33)</f>
        <v>0</v>
      </c>
      <c r="CK3" cm="1">
        <f t="array" aca="1" ref="CK3" ca="1">INDIRECT("'5)個別表'!F"&amp;(A3-1)*39+33)</f>
        <v>0</v>
      </c>
      <c r="CL3" cm="1">
        <f t="array" aca="1" ref="CL3" ca="1">INDIRECT("'5)個別表'!G"&amp;(A3-1)*39+33)</f>
        <v>0</v>
      </c>
      <c r="CM3" cm="1">
        <f t="array" aca="1" ref="CM3" ca="1">INDIRECT("'5)個別表'!H"&amp;(A3-1)*39+33)</f>
        <v>0</v>
      </c>
      <c r="CN3" cm="1">
        <f t="array" aca="1" ref="CN3" ca="1">INDIRECT("'5)個別表'!I"&amp;(A3-1)*39+33)</f>
        <v>0</v>
      </c>
      <c r="CO3" cm="1">
        <f t="array" aca="1" ref="CO3" ca="1">INDIRECT("'5)個別表'!J"&amp;(A3-1)*39+33)</f>
        <v>0</v>
      </c>
      <c r="CP3" cm="1">
        <f t="array" aca="1" ref="CP3" ca="1">INDIRECT("'5)個別表'!K"&amp;(A3-1)*39+33)</f>
        <v>0</v>
      </c>
      <c r="CQ3" cm="1">
        <f t="array" aca="1" ref="CQ3" ca="1">INDIRECT("'5)個別表'!C"&amp;(A3-1)*39+34)</f>
        <v>0</v>
      </c>
      <c r="CR3" cm="1">
        <f t="array" aca="1" ref="CR3" ca="1">INDIRECT("'5)個別表'!D"&amp;(A3-1)*39+34)</f>
        <v>0</v>
      </c>
      <c r="CS3" cm="1">
        <f t="array" aca="1" ref="CS3" ca="1">INDIRECT("'5)個別表'!E"&amp;(A3-1)*39+34)</f>
        <v>0</v>
      </c>
      <c r="CT3" cm="1">
        <f t="array" aca="1" ref="CT3" ca="1">INDIRECT("'5)個別表'!F"&amp;(A3-1)*39+34)</f>
        <v>0</v>
      </c>
      <c r="CU3" cm="1">
        <f t="array" aca="1" ref="CU3" ca="1">INDIRECT("'5)個別表'!G"&amp;(A3-1)*39+34)</f>
        <v>0</v>
      </c>
      <c r="CV3" cm="1">
        <f t="array" aca="1" ref="CV3" ca="1">INDIRECT("'5)個別表'!H"&amp;(A3-1)*39+34)</f>
        <v>0</v>
      </c>
      <c r="CW3" cm="1">
        <f t="array" aca="1" ref="CW3" ca="1">INDIRECT("'5)個別表'!I"&amp;(A3-1)*39+34)</f>
        <v>0</v>
      </c>
      <c r="CX3" cm="1">
        <f t="array" aca="1" ref="CX3" ca="1">INDIRECT("'5)個別表'!J"&amp;(A3-1)*39+34)</f>
        <v>0</v>
      </c>
      <c r="CY3" cm="1">
        <f t="array" aca="1" ref="CY3" ca="1">INDIRECT("'5)個別表'!K"&amp;(A3-1)*39+34)</f>
        <v>0</v>
      </c>
      <c r="CZ3" cm="1">
        <f t="array" aca="1" ref="CZ3" ca="1">INDIRECT("'5)個別表'!C"&amp;(A3-1)*39+35)</f>
        <v>0</v>
      </c>
      <c r="DA3" cm="1">
        <f t="array" aca="1" ref="DA3" ca="1">INDIRECT("'5)個別表'!D"&amp;(A3-1)*39+35)</f>
        <v>0</v>
      </c>
      <c r="DB3" cm="1">
        <f t="array" aca="1" ref="DB3" ca="1">INDIRECT("'5)個別表'!E"&amp;(A3-1)*39+35)</f>
        <v>0</v>
      </c>
      <c r="DC3" cm="1">
        <f t="array" aca="1" ref="DC3" ca="1">INDIRECT("'5)個別表'!F"&amp;(A3-1)*39+35)</f>
        <v>0</v>
      </c>
      <c r="DD3" cm="1">
        <f t="array" aca="1" ref="DD3" ca="1">INDIRECT("'5)個別表'!G"&amp;(A3-1)*39+35)</f>
        <v>0</v>
      </c>
      <c r="DE3" cm="1">
        <f t="array" aca="1" ref="DE3" ca="1">INDIRECT("'5)個別表'!H"&amp;(A3-1)*39+35)</f>
        <v>0</v>
      </c>
      <c r="DF3" cm="1">
        <f t="array" aca="1" ref="DF3" ca="1">INDIRECT("'5)個別表'!I"&amp;(A3-1)*39+35)</f>
        <v>0</v>
      </c>
      <c r="DG3" cm="1">
        <f t="array" aca="1" ref="DG3" ca="1">INDIRECT("'5)個別表'!J"&amp;(A3-1)*39+35)</f>
        <v>0</v>
      </c>
      <c r="DH3" cm="1">
        <f t="array" aca="1" ref="DH3" ca="1">INDIRECT("'5)個別表'!K"&amp;(A3-1)*39+35)</f>
        <v>0</v>
      </c>
      <c r="DI3" cm="1">
        <f t="array" aca="1" ref="DI3" ca="1">INDIRECT("'5)個別表'!C"&amp;(A3-1)*39+36)</f>
        <v>0</v>
      </c>
      <c r="DJ3" cm="1">
        <f t="array" aca="1" ref="DJ3" ca="1">INDIRECT("'5)個別表'!D"&amp;(A3-1)*39+36)</f>
        <v>0</v>
      </c>
      <c r="DK3" cm="1">
        <f t="array" aca="1" ref="DK3" ca="1">INDIRECT("'5)個別表'!E"&amp;(A3-1)*39+36)</f>
        <v>0</v>
      </c>
      <c r="DL3" cm="1">
        <f t="array" aca="1" ref="DL3" ca="1">INDIRECT("'5)個別表'!F"&amp;(A3-1)*39+36)</f>
        <v>0</v>
      </c>
      <c r="DM3" cm="1">
        <f t="array" aca="1" ref="DM3" ca="1">INDIRECT("'5)個別表'!G"&amp;(A3-1)*39+36)</f>
        <v>0</v>
      </c>
      <c r="DN3" cm="1">
        <f t="array" aca="1" ref="DN3" ca="1">INDIRECT("'5)個別表'!H"&amp;(A3-1)*39+36)</f>
        <v>0</v>
      </c>
      <c r="DO3" cm="1">
        <f t="array" aca="1" ref="DO3" ca="1">INDIRECT("'5)個別表'!I"&amp;(A3-1)*39+36)</f>
        <v>0</v>
      </c>
      <c r="DP3" cm="1">
        <f t="array" aca="1" ref="DP3" ca="1">INDIRECT("'5)個別表'!J"&amp;(A3-1)*39+36)</f>
        <v>0</v>
      </c>
      <c r="DQ3" cm="1">
        <f t="array" aca="1" ref="DQ3" ca="1">INDIRECT("'5)個別表'!K"&amp;(A3-1)*39+36)</f>
        <v>0</v>
      </c>
      <c r="DR3" cm="1">
        <f t="array" aca="1" ref="DR3" ca="1">INDIRECT("'5)個別表'!C"&amp;(A3-1)*39+37)</f>
        <v>0</v>
      </c>
      <c r="DS3" cm="1">
        <f t="array" aca="1" ref="DS3" ca="1">INDIRECT("'5)個別表'!D"&amp;(A3-1)*39+37)</f>
        <v>0</v>
      </c>
      <c r="DT3" cm="1">
        <f t="array" aca="1" ref="DT3" ca="1">INDIRECT("'5)個別表'!E"&amp;(A3-1)*39+37)</f>
        <v>0</v>
      </c>
      <c r="DU3" cm="1">
        <f t="array" aca="1" ref="DU3" ca="1">INDIRECT("'5)個別表'!F"&amp;(A3-1)*39+37)</f>
        <v>0</v>
      </c>
      <c r="DV3" cm="1">
        <f t="array" aca="1" ref="DV3" ca="1">INDIRECT("'5)個別表'!G"&amp;(A3-1)*39+37)</f>
        <v>0</v>
      </c>
      <c r="DW3" cm="1">
        <f t="array" aca="1" ref="DW3" ca="1">INDIRECT("'5)個別表'!H"&amp;(A3-1)*39+37)</f>
        <v>0</v>
      </c>
      <c r="DX3" cm="1">
        <f t="array" aca="1" ref="DX3" ca="1">INDIRECT("'5)個別表'!I"&amp;(A3-1)*39+37)</f>
        <v>0</v>
      </c>
      <c r="DY3" cm="1">
        <f t="array" aca="1" ref="DY3" ca="1">INDIRECT("'5)個別表'!J"&amp;(A3-1)*39+37)</f>
        <v>0</v>
      </c>
      <c r="DZ3" cm="1">
        <f t="array" aca="1" ref="DZ3" ca="1">INDIRECT("'5)個別表'!K"&amp;(A3-1)*39+37)</f>
        <v>0</v>
      </c>
      <c r="EA3" cm="1">
        <f t="array" aca="1" ref="EA3" ca="1">INDIRECT("'5)個別表'!C"&amp;(A3-1)*39+38)</f>
        <v>0</v>
      </c>
      <c r="EB3" cm="1">
        <f t="array" aca="1" ref="EB3" ca="1">INDIRECT("'5)個別表'!D"&amp;(A3-1)*39+38)</f>
        <v>0</v>
      </c>
      <c r="EC3" cm="1">
        <f t="array" aca="1" ref="EC3" ca="1">INDIRECT("'5)個別表'!E"&amp;(A3-1)*39+38)</f>
        <v>0</v>
      </c>
      <c r="ED3" cm="1">
        <f t="array" aca="1" ref="ED3" ca="1">INDIRECT("'5)個別表'!F"&amp;(A3-1)*39+38)</f>
        <v>0</v>
      </c>
      <c r="EE3" cm="1">
        <f t="array" aca="1" ref="EE3" ca="1">INDIRECT("'5)個別表'!G"&amp;(A3-1)*39+38)</f>
        <v>0</v>
      </c>
      <c r="EF3" cm="1">
        <f t="array" aca="1" ref="EF3" ca="1">INDIRECT("'5)個別表'!H"&amp;(A3-1)*39+38)</f>
        <v>0</v>
      </c>
      <c r="EG3" cm="1">
        <f t="array" aca="1" ref="EG3" ca="1">INDIRECT("'5)個別表'!I"&amp;(A3-1)*39+38)</f>
        <v>0</v>
      </c>
      <c r="EH3" cm="1">
        <f t="array" aca="1" ref="EH3" ca="1">INDIRECT("'5)個別表'!J"&amp;(A3-1)*39+38)</f>
        <v>0</v>
      </c>
      <c r="EI3" cm="1">
        <f t="array" aca="1" ref="EI3" ca="1">INDIRECT("'5)個別表'!K"&amp;(A3-1)*39+38)</f>
        <v>0</v>
      </c>
      <c r="EJ3" t="str" cm="1">
        <f t="array" aca="1" ref="EJ3" ca="1">INDIRECT("'5)個別表'!C"&amp;(A3-1)*39+39)</f>
        <v>空欄あり</v>
      </c>
      <c r="EK3" t="str" cm="1">
        <f t="array" aca="1" ref="EK3" ca="1">INDIRECT("'5)個別表'!D"&amp;(A3-1)*39+39)</f>
        <v>空欄あり</v>
      </c>
      <c r="EL3" t="str" cm="1">
        <f t="array" aca="1" ref="EL3" ca="1">INDIRECT("'5)個別表'!C"&amp;(A3-1)*39+40)</f>
        <v>-</v>
      </c>
      <c r="EM3" t="str" cm="1">
        <f t="array" aca="1" ref="EM3" ca="1">INDIRECT("'5)個別表'!D"&amp;(A3-1)*39+40)</f>
        <v>-</v>
      </c>
      <c r="EN3" t="str" cm="1">
        <f t="array" aca="1" ref="EN3" ca="1">INDIRECT("'5)個別表'!E"&amp;(A3-1)*39+40)</f>
        <v>-</v>
      </c>
    </row>
    <row r="4" spans="1:144">
      <c r="A4">
        <v>3</v>
      </c>
      <c r="B4" cm="1">
        <f t="array" aca="1" ref="B4" ca="1">INDIRECT("'5)個別表'!H"&amp;(A4-1)*39+5)</f>
        <v>0</v>
      </c>
      <c r="C4" cm="1">
        <f t="array" aca="1" ref="C4" ca="1">INDIRECT("'5)個別表'!C"&amp;(A4-1)*39+7)</f>
        <v>0</v>
      </c>
      <c r="D4" cm="1">
        <f t="array" aca="1" ref="D4" ca="1">INDIRECT("'5)個別表'!C"&amp;(A4-1)*39+8)</f>
        <v>0</v>
      </c>
      <c r="E4" cm="1">
        <f t="array" aca="1" ref="E4" ca="1">INDIRECT("'5)個別表'!C"&amp;(A4-1)*39+9)</f>
        <v>0</v>
      </c>
      <c r="F4" cm="1">
        <f t="array" aca="1" ref="F4" ca="1">INDIRECT("'5)個別表'!C"&amp;(A4-1)*39+10)</f>
        <v>0</v>
      </c>
      <c r="G4" cm="1">
        <f t="array" aca="1" ref="G4" ca="1">INDIRECT("'5)個別表'!F"&amp;(A4-1)*39+10)</f>
        <v>0</v>
      </c>
      <c r="H4" cm="1">
        <f t="array" aca="1" ref="H4" ca="1">INDIRECT("'5)個別表'!I"&amp;(A4-1)*39+10)</f>
        <v>0</v>
      </c>
      <c r="I4" cm="1">
        <f t="array" aca="1" ref="I4" ca="1">INDIRECT("'5)個別表'!C"&amp;(A4-1)*39+11)</f>
        <v>0</v>
      </c>
      <c r="J4" cm="1">
        <f t="array" aca="1" ref="J4" ca="1">INDIRECT("'5)個別表'!C"&amp;(A4-1)*39+12)</f>
        <v>0</v>
      </c>
      <c r="K4" cm="1">
        <f t="array" aca="1" ref="K4" ca="1">INDIRECT("'5)個別表'!C"&amp;(A4-1)*39+16)</f>
        <v>0</v>
      </c>
      <c r="L4" cm="1">
        <f t="array" aca="1" ref="L4" ca="1">INDIRECT("'5)個別表'!F"&amp;(A4-1)*39+16)</f>
        <v>0</v>
      </c>
      <c r="M4" cm="1">
        <f t="array" aca="1" ref="M4" ca="1">INDIRECT("'5)個別表'!H"&amp;(A4-1)*39+16)</f>
        <v>0</v>
      </c>
      <c r="N4" cm="1">
        <f t="array" aca="1" ref="N4" ca="1">INDIRECT("'5)個別表'!J"&amp;(A4-1)*39+16)</f>
        <v>0</v>
      </c>
      <c r="O4" cm="1">
        <f t="array" aca="1" ref="O4" ca="1">INDIRECT("'5)個別表'!C"&amp;(A4-1)*39+17)</f>
        <v>0</v>
      </c>
      <c r="P4" cm="1">
        <f t="array" aca="1" ref="P4" ca="1">INDIRECT("'5)個別表'!F"&amp;(A4-1)*39+17)</f>
        <v>0</v>
      </c>
      <c r="Q4" cm="1">
        <f t="array" aca="1" ref="Q4" ca="1">INDIRECT("'5)個別表'!H"&amp;(A4-1)*39+17)</f>
        <v>0</v>
      </c>
      <c r="R4" cm="1">
        <f t="array" aca="1" ref="R4" ca="1">INDIRECT("'5)個別表'!J"&amp;(A4-1)*39+17)</f>
        <v>0</v>
      </c>
      <c r="S4" cm="1">
        <f t="array" aca="1" ref="S4" ca="1">INDIRECT("'5)個別表'!C"&amp;(A4-1)*39+18)</f>
        <v>0</v>
      </c>
      <c r="T4" cm="1">
        <f t="array" aca="1" ref="T4" ca="1">INDIRECT("'5)個別表'!D"&amp;(A4-1)*39+23)</f>
        <v>0</v>
      </c>
      <c r="U4" cm="1">
        <f t="array" aca="1" ref="U4" ca="1">INDIRECT("'5)個別表'!I"&amp;(A4-1)*39+23)</f>
        <v>0</v>
      </c>
      <c r="V4" cm="1">
        <f t="array" aca="1" ref="V4" ca="1">INDIRECT("'5)個別表'!C"&amp;(A4-1)*39+26)</f>
        <v>0</v>
      </c>
      <c r="W4" cm="1">
        <f t="array" aca="1" ref="W4" ca="1">INDIRECT("'5)個別表'!D"&amp;(A4-1)*39+26)</f>
        <v>0</v>
      </c>
      <c r="X4" cm="1">
        <f t="array" aca="1" ref="X4" ca="1">INDIRECT("'5)個別表'!E"&amp;(A4-1)*39+26)</f>
        <v>0</v>
      </c>
      <c r="Y4" cm="1">
        <f t="array" aca="1" ref="Y4" ca="1">INDIRECT("'5)個別表'!F"&amp;(A4-1)*39+26)</f>
        <v>0</v>
      </c>
      <c r="Z4" cm="1">
        <f t="array" aca="1" ref="Z4" ca="1">INDIRECT("'5)個別表'!G"&amp;(A4-1)*39+26)</f>
        <v>0</v>
      </c>
      <c r="AA4" cm="1">
        <f t="array" aca="1" ref="AA4" ca="1">INDIRECT("'5)個別表'!H"&amp;(A4-1)*39+26)</f>
        <v>0</v>
      </c>
      <c r="AB4" cm="1">
        <f t="array" aca="1" ref="AB4" ca="1">INDIRECT("'5)個別表'!I"&amp;(A4-1)*39+26)</f>
        <v>0</v>
      </c>
      <c r="AC4" cm="1">
        <f t="array" aca="1" ref="AC4" ca="1">INDIRECT("'5)個別表'!J"&amp;(A4-1)*39+26)</f>
        <v>0</v>
      </c>
      <c r="AD4" cm="1">
        <f t="array" aca="1" ref="AD4" ca="1">INDIRECT("'5)個別表'!K"&amp;(A4-1)*39+26)</f>
        <v>0</v>
      </c>
      <c r="AE4" cm="1">
        <f t="array" aca="1" ref="AE4" ca="1">INDIRECT("'5)個別表'!C"&amp;(A4-1)*39+27)</f>
        <v>0</v>
      </c>
      <c r="AF4" cm="1">
        <f t="array" aca="1" ref="AF4" ca="1">INDIRECT("'5)個別表'!D"&amp;(A4-1)*39+27)</f>
        <v>0</v>
      </c>
      <c r="AG4" cm="1">
        <f t="array" aca="1" ref="AG4" ca="1">INDIRECT("'5)個別表'!E"&amp;(A4-1)*39+27)</f>
        <v>0</v>
      </c>
      <c r="AH4" cm="1">
        <f t="array" aca="1" ref="AH4" ca="1">INDIRECT("'5)個別表'!F"&amp;(A4-1)*39+27)</f>
        <v>0</v>
      </c>
      <c r="AI4" cm="1">
        <f t="array" aca="1" ref="AI4" ca="1">INDIRECT("'5)個別表'!G"&amp;(A4-1)*39+27)</f>
        <v>0</v>
      </c>
      <c r="AJ4" cm="1">
        <f t="array" aca="1" ref="AJ4" ca="1">INDIRECT("'5)個別表'!H"&amp;(A4-1)*39+27)</f>
        <v>0</v>
      </c>
      <c r="AK4" cm="1">
        <f t="array" aca="1" ref="AK4" ca="1">INDIRECT("'5)個別表'!I"&amp;(A4-1)*39+27)</f>
        <v>0</v>
      </c>
      <c r="AL4" cm="1">
        <f t="array" aca="1" ref="AL4" ca="1">INDIRECT("'5)個別表'!J"&amp;(A4-1)*39+27)</f>
        <v>0</v>
      </c>
      <c r="AM4" cm="1">
        <f t="array" aca="1" ref="AM4" ca="1">INDIRECT("'5)個別表'!K"&amp;(A4-1)*39+27)</f>
        <v>0</v>
      </c>
      <c r="AN4" cm="1">
        <f t="array" aca="1" ref="AN4" ca="1">INDIRECT("'5)個別表'!C"&amp;(A4-1)*39+28)</f>
        <v>0</v>
      </c>
      <c r="AO4" cm="1">
        <f t="array" aca="1" ref="AO4" ca="1">INDIRECT("'5)個別表'!D"&amp;(A4-1)*39+28)</f>
        <v>0</v>
      </c>
      <c r="AP4" cm="1">
        <f t="array" aca="1" ref="AP4" ca="1">INDIRECT("'5)個別表'!E"&amp;(A4-1)*39+28)</f>
        <v>0</v>
      </c>
      <c r="AQ4" cm="1">
        <f t="array" aca="1" ref="AQ4" ca="1">INDIRECT("'5)個別表'!F"&amp;(A4-1)*39+28)</f>
        <v>0</v>
      </c>
      <c r="AR4" cm="1">
        <f t="array" aca="1" ref="AR4" ca="1">INDIRECT("'5)個別表'!G"&amp;(A4-1)*39+28)</f>
        <v>0</v>
      </c>
      <c r="AS4" cm="1">
        <f t="array" aca="1" ref="AS4" ca="1">INDIRECT("'5)個別表'!H"&amp;(A4-1)*39+28)</f>
        <v>0</v>
      </c>
      <c r="AT4" cm="1">
        <f t="array" aca="1" ref="AT4" ca="1">INDIRECT("'5)個別表'!I"&amp;(A4-1)*39+28)</f>
        <v>0</v>
      </c>
      <c r="AU4" cm="1">
        <f t="array" aca="1" ref="AU4" ca="1">INDIRECT("'5)個別表'!J"&amp;(A4-1)*39+28)</f>
        <v>0</v>
      </c>
      <c r="AV4" cm="1">
        <f t="array" aca="1" ref="AV4" ca="1">INDIRECT("'5)個別表'!K"&amp;(A4-1)*39+28)</f>
        <v>0</v>
      </c>
      <c r="AW4" cm="1">
        <f t="array" aca="1" ref="AW4" ca="1">INDIRECT("'5)個別表'!C"&amp;(A4-1)*39+29)</f>
        <v>0</v>
      </c>
      <c r="AX4" cm="1">
        <f t="array" aca="1" ref="AX4" ca="1">INDIRECT("'5)個別表'!D"&amp;(A4-1)*39+29)</f>
        <v>0</v>
      </c>
      <c r="AY4" cm="1">
        <f t="array" aca="1" ref="AY4" ca="1">INDIRECT("'5)個別表'!E"&amp;(A4-1)*39+29)</f>
        <v>0</v>
      </c>
      <c r="AZ4" cm="1">
        <f t="array" aca="1" ref="AZ4" ca="1">INDIRECT("'5)個別表'!F"&amp;(A4-1)*39+29)</f>
        <v>0</v>
      </c>
      <c r="BA4" cm="1">
        <f t="array" aca="1" ref="BA4" ca="1">INDIRECT("'5)個別表'!G"&amp;(A4-1)*39+29)</f>
        <v>0</v>
      </c>
      <c r="BB4" cm="1">
        <f t="array" aca="1" ref="BB4" ca="1">INDIRECT("'5)個別表'!H"&amp;(A4-1)*39+29)</f>
        <v>0</v>
      </c>
      <c r="BC4" cm="1">
        <f t="array" aca="1" ref="BC4" ca="1">INDIRECT("'5)個別表'!I"&amp;(A4-1)*39+29)</f>
        <v>0</v>
      </c>
      <c r="BD4" cm="1">
        <f t="array" aca="1" ref="BD4" ca="1">INDIRECT("'5)個別表'!J"&amp;(A4-1)*39+29)</f>
        <v>0</v>
      </c>
      <c r="BE4" cm="1">
        <f t="array" aca="1" ref="BE4" ca="1">INDIRECT("'5)個別表'!K"&amp;(A4-1)*39+29)</f>
        <v>0</v>
      </c>
      <c r="BF4" cm="1">
        <f t="array" aca="1" ref="BF4" ca="1">INDIRECT("'5)個別表'!C"&amp;(A4-1)*39+30)</f>
        <v>0</v>
      </c>
      <c r="BG4" cm="1">
        <f t="array" aca="1" ref="BG4" ca="1">INDIRECT("'5)個別表'!D"&amp;(A4-1)*39+30)</f>
        <v>0</v>
      </c>
      <c r="BH4" cm="1">
        <f t="array" aca="1" ref="BH4" ca="1">INDIRECT("'5)個別表'!E"&amp;(A4-1)*39+30)</f>
        <v>0</v>
      </c>
      <c r="BI4" cm="1">
        <f t="array" aca="1" ref="BI4" ca="1">INDIRECT("'5)個別表'!F"&amp;(A4-1)*39+30)</f>
        <v>0</v>
      </c>
      <c r="BJ4" cm="1">
        <f t="array" aca="1" ref="BJ4" ca="1">INDIRECT("'5)個別表'!G"&amp;(A4-1)*39+30)</f>
        <v>0</v>
      </c>
      <c r="BK4" cm="1">
        <f t="array" aca="1" ref="BK4" ca="1">INDIRECT("'5)個別表'!H"&amp;(A4-1)*39+30)</f>
        <v>0</v>
      </c>
      <c r="BL4" cm="1">
        <f t="array" aca="1" ref="BL4" ca="1">INDIRECT("'5)個別表'!I"&amp;(A4-1)*39+30)</f>
        <v>0</v>
      </c>
      <c r="BM4" cm="1">
        <f t="array" aca="1" ref="BM4" ca="1">INDIRECT("'5)個別表'!J"&amp;(A4-1)*39+30)</f>
        <v>0</v>
      </c>
      <c r="BN4" cm="1">
        <f t="array" aca="1" ref="BN4" ca="1">INDIRECT("'5)個別表'!K"&amp;(A4-1)*39+30)</f>
        <v>0</v>
      </c>
      <c r="BO4" cm="1">
        <f t="array" aca="1" ref="BO4" ca="1">INDIRECT("'5)個別表'!C"&amp;(A4-1)*39+31)</f>
        <v>0</v>
      </c>
      <c r="BP4" cm="1">
        <f t="array" aca="1" ref="BP4" ca="1">INDIRECT("'5)個別表'!D"&amp;(A4-1)*39+31)</f>
        <v>0</v>
      </c>
      <c r="BQ4" cm="1">
        <f t="array" aca="1" ref="BQ4" ca="1">INDIRECT("'5)個別表'!E"&amp;(A4-1)*39+31)</f>
        <v>0</v>
      </c>
      <c r="BR4" cm="1">
        <f t="array" aca="1" ref="BR4" ca="1">INDIRECT("'5)個別表'!F"&amp;(A4-1)*39+31)</f>
        <v>0</v>
      </c>
      <c r="BS4" cm="1">
        <f t="array" aca="1" ref="BS4" ca="1">INDIRECT("'5)個別表'!G"&amp;(A4-1)*39+31)</f>
        <v>0</v>
      </c>
      <c r="BT4" cm="1">
        <f t="array" aca="1" ref="BT4" ca="1">INDIRECT("'5)個別表'!H"&amp;(A4-1)*39+31)</f>
        <v>0</v>
      </c>
      <c r="BU4" cm="1">
        <f t="array" aca="1" ref="BU4" ca="1">INDIRECT("'5)個別表'!I"&amp;(A4-1)*39+31)</f>
        <v>0</v>
      </c>
      <c r="BV4" cm="1">
        <f t="array" aca="1" ref="BV4" ca="1">INDIRECT("'5)個別表'!J"&amp;(A4-1)*39+31)</f>
        <v>0</v>
      </c>
      <c r="BW4" cm="1">
        <f t="array" aca="1" ref="BW4" ca="1">INDIRECT("'5)個別表'!K"&amp;(A4-1)*39+31)</f>
        <v>0</v>
      </c>
      <c r="BX4" cm="1">
        <f t="array" aca="1" ref="BX4" ca="1">INDIRECT("'5)個別表'!C"&amp;(A4-1)*39+32)</f>
        <v>0</v>
      </c>
      <c r="BY4" cm="1">
        <f t="array" aca="1" ref="BY4" ca="1">INDIRECT("'5)個別表'!D"&amp;(A4-1)*39+32)</f>
        <v>0</v>
      </c>
      <c r="BZ4" cm="1">
        <f t="array" aca="1" ref="BZ4" ca="1">INDIRECT("'5)個別表'!E"&amp;(A4-1)*39+32)</f>
        <v>0</v>
      </c>
      <c r="CA4" cm="1">
        <f t="array" aca="1" ref="CA4" ca="1">INDIRECT("'5)個別表'!F"&amp;(A4-1)*39+32)</f>
        <v>0</v>
      </c>
      <c r="CB4" cm="1">
        <f t="array" aca="1" ref="CB4" ca="1">INDIRECT("'5)個別表'!G"&amp;(A4-1)*39+32)</f>
        <v>0</v>
      </c>
      <c r="CC4" cm="1">
        <f t="array" aca="1" ref="CC4" ca="1">INDIRECT("'5)個別表'!H"&amp;(A4-1)*39+32)</f>
        <v>0</v>
      </c>
      <c r="CD4" cm="1">
        <f t="array" aca="1" ref="CD4" ca="1">INDIRECT("'5)個別表'!I"&amp;(A4-1)*39+32)</f>
        <v>0</v>
      </c>
      <c r="CE4" cm="1">
        <f t="array" aca="1" ref="CE4" ca="1">INDIRECT("'5)個別表'!J"&amp;(A4-1)*39+32)</f>
        <v>0</v>
      </c>
      <c r="CF4" cm="1">
        <f t="array" aca="1" ref="CF4" ca="1">INDIRECT("'5)個別表'!K"&amp;(A4-1)*39+32)</f>
        <v>0</v>
      </c>
      <c r="CG4" t="str" cm="1">
        <f t="array" aca="1" ref="CG4" ca="1">INDIRECT("'5)個別表'!A"&amp;(A4-1)*39+33)</f>
        <v>⑧選択してください（プルダウン）</v>
      </c>
      <c r="CH4" cm="1">
        <f t="array" aca="1" ref="CH4" ca="1">INDIRECT("'5)個別表'!C"&amp;(A4-1)*39+33)</f>
        <v>0</v>
      </c>
      <c r="CI4" cm="1">
        <f t="array" aca="1" ref="CI4" ca="1">INDIRECT("'5)個別表'!D"&amp;(A4-1)*39+33)</f>
        <v>0</v>
      </c>
      <c r="CJ4" cm="1">
        <f t="array" aca="1" ref="CJ4" ca="1">INDIRECT("'5)個別表'!E"&amp;(A4-1)*39+33)</f>
        <v>0</v>
      </c>
      <c r="CK4" cm="1">
        <f t="array" aca="1" ref="CK4" ca="1">INDIRECT("'5)個別表'!F"&amp;(A4-1)*39+33)</f>
        <v>0</v>
      </c>
      <c r="CL4" cm="1">
        <f t="array" aca="1" ref="CL4" ca="1">INDIRECT("'5)個別表'!G"&amp;(A4-1)*39+33)</f>
        <v>0</v>
      </c>
      <c r="CM4" cm="1">
        <f t="array" aca="1" ref="CM4" ca="1">INDIRECT("'5)個別表'!H"&amp;(A4-1)*39+33)</f>
        <v>0</v>
      </c>
      <c r="CN4" cm="1">
        <f t="array" aca="1" ref="CN4" ca="1">INDIRECT("'5)個別表'!I"&amp;(A4-1)*39+33)</f>
        <v>0</v>
      </c>
      <c r="CO4" cm="1">
        <f t="array" aca="1" ref="CO4" ca="1">INDIRECT("'5)個別表'!J"&amp;(A4-1)*39+33)</f>
        <v>0</v>
      </c>
      <c r="CP4" cm="1">
        <f t="array" aca="1" ref="CP4" ca="1">INDIRECT("'5)個別表'!K"&amp;(A4-1)*39+33)</f>
        <v>0</v>
      </c>
      <c r="CQ4" cm="1">
        <f t="array" aca="1" ref="CQ4" ca="1">INDIRECT("'5)個別表'!C"&amp;(A4-1)*39+34)</f>
        <v>0</v>
      </c>
      <c r="CR4" cm="1">
        <f t="array" aca="1" ref="CR4" ca="1">INDIRECT("'5)個別表'!D"&amp;(A4-1)*39+34)</f>
        <v>0</v>
      </c>
      <c r="CS4" cm="1">
        <f t="array" aca="1" ref="CS4" ca="1">INDIRECT("'5)個別表'!E"&amp;(A4-1)*39+34)</f>
        <v>0</v>
      </c>
      <c r="CT4" cm="1">
        <f t="array" aca="1" ref="CT4" ca="1">INDIRECT("'5)個別表'!F"&amp;(A4-1)*39+34)</f>
        <v>0</v>
      </c>
      <c r="CU4" cm="1">
        <f t="array" aca="1" ref="CU4" ca="1">INDIRECT("'5)個別表'!G"&amp;(A4-1)*39+34)</f>
        <v>0</v>
      </c>
      <c r="CV4" cm="1">
        <f t="array" aca="1" ref="CV4" ca="1">INDIRECT("'5)個別表'!H"&amp;(A4-1)*39+34)</f>
        <v>0</v>
      </c>
      <c r="CW4" cm="1">
        <f t="array" aca="1" ref="CW4" ca="1">INDIRECT("'5)個別表'!I"&amp;(A4-1)*39+34)</f>
        <v>0</v>
      </c>
      <c r="CX4" cm="1">
        <f t="array" aca="1" ref="CX4" ca="1">INDIRECT("'5)個別表'!J"&amp;(A4-1)*39+34)</f>
        <v>0</v>
      </c>
      <c r="CY4" cm="1">
        <f t="array" aca="1" ref="CY4" ca="1">INDIRECT("'5)個別表'!K"&amp;(A4-1)*39+34)</f>
        <v>0</v>
      </c>
      <c r="CZ4" cm="1">
        <f t="array" aca="1" ref="CZ4" ca="1">INDIRECT("'5)個別表'!C"&amp;(A4-1)*39+35)</f>
        <v>0</v>
      </c>
      <c r="DA4" cm="1">
        <f t="array" aca="1" ref="DA4" ca="1">INDIRECT("'5)個別表'!D"&amp;(A4-1)*39+35)</f>
        <v>0</v>
      </c>
      <c r="DB4" cm="1">
        <f t="array" aca="1" ref="DB4" ca="1">INDIRECT("'5)個別表'!E"&amp;(A4-1)*39+35)</f>
        <v>0</v>
      </c>
      <c r="DC4" cm="1">
        <f t="array" aca="1" ref="DC4" ca="1">INDIRECT("'5)個別表'!F"&amp;(A4-1)*39+35)</f>
        <v>0</v>
      </c>
      <c r="DD4" cm="1">
        <f t="array" aca="1" ref="DD4" ca="1">INDIRECT("'5)個別表'!G"&amp;(A4-1)*39+35)</f>
        <v>0</v>
      </c>
      <c r="DE4" cm="1">
        <f t="array" aca="1" ref="DE4" ca="1">INDIRECT("'5)個別表'!H"&amp;(A4-1)*39+35)</f>
        <v>0</v>
      </c>
      <c r="DF4" cm="1">
        <f t="array" aca="1" ref="DF4" ca="1">INDIRECT("'5)個別表'!I"&amp;(A4-1)*39+35)</f>
        <v>0</v>
      </c>
      <c r="DG4" cm="1">
        <f t="array" aca="1" ref="DG4" ca="1">INDIRECT("'5)個別表'!J"&amp;(A4-1)*39+35)</f>
        <v>0</v>
      </c>
      <c r="DH4" cm="1">
        <f t="array" aca="1" ref="DH4" ca="1">INDIRECT("'5)個別表'!K"&amp;(A4-1)*39+35)</f>
        <v>0</v>
      </c>
      <c r="DI4" cm="1">
        <f t="array" aca="1" ref="DI4" ca="1">INDIRECT("'5)個別表'!C"&amp;(A4-1)*39+36)</f>
        <v>0</v>
      </c>
      <c r="DJ4" cm="1">
        <f t="array" aca="1" ref="DJ4" ca="1">INDIRECT("'5)個別表'!D"&amp;(A4-1)*39+36)</f>
        <v>0</v>
      </c>
      <c r="DK4" cm="1">
        <f t="array" aca="1" ref="DK4" ca="1">INDIRECT("'5)個別表'!E"&amp;(A4-1)*39+36)</f>
        <v>0</v>
      </c>
      <c r="DL4" cm="1">
        <f t="array" aca="1" ref="DL4" ca="1">INDIRECT("'5)個別表'!F"&amp;(A4-1)*39+36)</f>
        <v>0</v>
      </c>
      <c r="DM4" cm="1">
        <f t="array" aca="1" ref="DM4" ca="1">INDIRECT("'5)個別表'!G"&amp;(A4-1)*39+36)</f>
        <v>0</v>
      </c>
      <c r="DN4" cm="1">
        <f t="array" aca="1" ref="DN4" ca="1">INDIRECT("'5)個別表'!H"&amp;(A4-1)*39+36)</f>
        <v>0</v>
      </c>
      <c r="DO4" cm="1">
        <f t="array" aca="1" ref="DO4" ca="1">INDIRECT("'5)個別表'!I"&amp;(A4-1)*39+36)</f>
        <v>0</v>
      </c>
      <c r="DP4" cm="1">
        <f t="array" aca="1" ref="DP4" ca="1">INDIRECT("'5)個別表'!J"&amp;(A4-1)*39+36)</f>
        <v>0</v>
      </c>
      <c r="DQ4" cm="1">
        <f t="array" aca="1" ref="DQ4" ca="1">INDIRECT("'5)個別表'!K"&amp;(A4-1)*39+36)</f>
        <v>0</v>
      </c>
      <c r="DR4" cm="1">
        <f t="array" aca="1" ref="DR4" ca="1">INDIRECT("'5)個別表'!C"&amp;(A4-1)*39+37)</f>
        <v>0</v>
      </c>
      <c r="DS4" cm="1">
        <f t="array" aca="1" ref="DS4" ca="1">INDIRECT("'5)個別表'!D"&amp;(A4-1)*39+37)</f>
        <v>0</v>
      </c>
      <c r="DT4" cm="1">
        <f t="array" aca="1" ref="DT4" ca="1">INDIRECT("'5)個別表'!E"&amp;(A4-1)*39+37)</f>
        <v>0</v>
      </c>
      <c r="DU4" cm="1">
        <f t="array" aca="1" ref="DU4" ca="1">INDIRECT("'5)個別表'!F"&amp;(A4-1)*39+37)</f>
        <v>0</v>
      </c>
      <c r="DV4" cm="1">
        <f t="array" aca="1" ref="DV4" ca="1">INDIRECT("'5)個別表'!G"&amp;(A4-1)*39+37)</f>
        <v>0</v>
      </c>
      <c r="DW4" cm="1">
        <f t="array" aca="1" ref="DW4" ca="1">INDIRECT("'5)個別表'!H"&amp;(A4-1)*39+37)</f>
        <v>0</v>
      </c>
      <c r="DX4" cm="1">
        <f t="array" aca="1" ref="DX4" ca="1">INDIRECT("'5)個別表'!I"&amp;(A4-1)*39+37)</f>
        <v>0</v>
      </c>
      <c r="DY4" cm="1">
        <f t="array" aca="1" ref="DY4" ca="1">INDIRECT("'5)個別表'!J"&amp;(A4-1)*39+37)</f>
        <v>0</v>
      </c>
      <c r="DZ4" cm="1">
        <f t="array" aca="1" ref="DZ4" ca="1">INDIRECT("'5)個別表'!K"&amp;(A4-1)*39+37)</f>
        <v>0</v>
      </c>
      <c r="EA4" cm="1">
        <f t="array" aca="1" ref="EA4" ca="1">INDIRECT("'5)個別表'!C"&amp;(A4-1)*39+38)</f>
        <v>0</v>
      </c>
      <c r="EB4" cm="1">
        <f t="array" aca="1" ref="EB4" ca="1">INDIRECT("'5)個別表'!D"&amp;(A4-1)*39+38)</f>
        <v>0</v>
      </c>
      <c r="EC4" cm="1">
        <f t="array" aca="1" ref="EC4" ca="1">INDIRECT("'5)個別表'!E"&amp;(A4-1)*39+38)</f>
        <v>0</v>
      </c>
      <c r="ED4" cm="1">
        <f t="array" aca="1" ref="ED4" ca="1">INDIRECT("'5)個別表'!F"&amp;(A4-1)*39+38)</f>
        <v>0</v>
      </c>
      <c r="EE4" cm="1">
        <f t="array" aca="1" ref="EE4" ca="1">INDIRECT("'5)個別表'!G"&amp;(A4-1)*39+38)</f>
        <v>0</v>
      </c>
      <c r="EF4" cm="1">
        <f t="array" aca="1" ref="EF4" ca="1">INDIRECT("'5)個別表'!H"&amp;(A4-1)*39+38)</f>
        <v>0</v>
      </c>
      <c r="EG4" cm="1">
        <f t="array" aca="1" ref="EG4" ca="1">INDIRECT("'5)個別表'!I"&amp;(A4-1)*39+38)</f>
        <v>0</v>
      </c>
      <c r="EH4" cm="1">
        <f t="array" aca="1" ref="EH4" ca="1">INDIRECT("'5)個別表'!J"&amp;(A4-1)*39+38)</f>
        <v>0</v>
      </c>
      <c r="EI4" cm="1">
        <f t="array" aca="1" ref="EI4" ca="1">INDIRECT("'5)個別表'!K"&amp;(A4-1)*39+38)</f>
        <v>0</v>
      </c>
      <c r="EJ4" t="str" cm="1">
        <f t="array" aca="1" ref="EJ4" ca="1">INDIRECT("'5)個別表'!C"&amp;(A4-1)*39+39)</f>
        <v>空欄あり</v>
      </c>
      <c r="EK4" t="str" cm="1">
        <f t="array" aca="1" ref="EK4" ca="1">INDIRECT("'5)個別表'!D"&amp;(A4-1)*39+39)</f>
        <v>空欄あり</v>
      </c>
      <c r="EL4" t="str" cm="1">
        <f t="array" aca="1" ref="EL4" ca="1">INDIRECT("'5)個別表'!C"&amp;(A4-1)*39+40)</f>
        <v>-</v>
      </c>
      <c r="EM4" t="str" cm="1">
        <f t="array" aca="1" ref="EM4" ca="1">INDIRECT("'5)個別表'!D"&amp;(A4-1)*39+40)</f>
        <v>-</v>
      </c>
      <c r="EN4" t="str" cm="1">
        <f t="array" aca="1" ref="EN4" ca="1">INDIRECT("'5)個別表'!E"&amp;(A4-1)*39+40)</f>
        <v>-</v>
      </c>
    </row>
    <row r="5" spans="1:144">
      <c r="A5">
        <v>4</v>
      </c>
      <c r="B5" cm="1">
        <f t="array" aca="1" ref="B5" ca="1">INDIRECT("'5)個別表'!H"&amp;(A5-1)*39+5)</f>
        <v>0</v>
      </c>
      <c r="C5" cm="1">
        <f t="array" aca="1" ref="C5" ca="1">INDIRECT("'5)個別表'!C"&amp;(A5-1)*39+7)</f>
        <v>0</v>
      </c>
      <c r="D5" cm="1">
        <f t="array" aca="1" ref="D5" ca="1">INDIRECT("'5)個別表'!C"&amp;(A5-1)*39+8)</f>
        <v>0</v>
      </c>
      <c r="E5" cm="1">
        <f t="array" aca="1" ref="E5" ca="1">INDIRECT("'5)個別表'!C"&amp;(A5-1)*39+9)</f>
        <v>0</v>
      </c>
      <c r="F5" cm="1">
        <f t="array" aca="1" ref="F5" ca="1">INDIRECT("'5)個別表'!C"&amp;(A5-1)*39+10)</f>
        <v>0</v>
      </c>
      <c r="G5" cm="1">
        <f t="array" aca="1" ref="G5" ca="1">INDIRECT("'5)個別表'!F"&amp;(A5-1)*39+10)</f>
        <v>0</v>
      </c>
      <c r="H5" cm="1">
        <f t="array" aca="1" ref="H5" ca="1">INDIRECT("'5)個別表'!I"&amp;(A5-1)*39+10)</f>
        <v>0</v>
      </c>
      <c r="I5" cm="1">
        <f t="array" aca="1" ref="I5" ca="1">INDIRECT("'5)個別表'!C"&amp;(A5-1)*39+11)</f>
        <v>0</v>
      </c>
      <c r="J5" cm="1">
        <f t="array" aca="1" ref="J5" ca="1">INDIRECT("'5)個別表'!C"&amp;(A5-1)*39+12)</f>
        <v>0</v>
      </c>
      <c r="K5" cm="1">
        <f t="array" aca="1" ref="K5" ca="1">INDIRECT("'5)個別表'!C"&amp;(A5-1)*39+16)</f>
        <v>0</v>
      </c>
      <c r="L5" cm="1">
        <f t="array" aca="1" ref="L5" ca="1">INDIRECT("'5)個別表'!F"&amp;(A5-1)*39+16)</f>
        <v>0</v>
      </c>
      <c r="M5" cm="1">
        <f t="array" aca="1" ref="M5" ca="1">INDIRECT("'5)個別表'!H"&amp;(A5-1)*39+16)</f>
        <v>0</v>
      </c>
      <c r="N5" cm="1">
        <f t="array" aca="1" ref="N5" ca="1">INDIRECT("'5)個別表'!J"&amp;(A5-1)*39+16)</f>
        <v>0</v>
      </c>
      <c r="O5" cm="1">
        <f t="array" aca="1" ref="O5" ca="1">INDIRECT("'5)個別表'!C"&amp;(A5-1)*39+17)</f>
        <v>0</v>
      </c>
      <c r="P5" cm="1">
        <f t="array" aca="1" ref="P5" ca="1">INDIRECT("'5)個別表'!F"&amp;(A5-1)*39+17)</f>
        <v>0</v>
      </c>
      <c r="Q5" cm="1">
        <f t="array" aca="1" ref="Q5" ca="1">INDIRECT("'5)個別表'!H"&amp;(A5-1)*39+17)</f>
        <v>0</v>
      </c>
      <c r="R5" cm="1">
        <f t="array" aca="1" ref="R5" ca="1">INDIRECT("'5)個別表'!J"&amp;(A5-1)*39+17)</f>
        <v>0</v>
      </c>
      <c r="S5" cm="1">
        <f t="array" aca="1" ref="S5" ca="1">INDIRECT("'5)個別表'!C"&amp;(A5-1)*39+18)</f>
        <v>0</v>
      </c>
      <c r="T5" cm="1">
        <f t="array" aca="1" ref="T5" ca="1">INDIRECT("'5)個別表'!D"&amp;(A5-1)*39+23)</f>
        <v>0</v>
      </c>
      <c r="U5" cm="1">
        <f t="array" aca="1" ref="U5" ca="1">INDIRECT("'5)個別表'!I"&amp;(A5-1)*39+23)</f>
        <v>0</v>
      </c>
      <c r="V5" cm="1">
        <f t="array" aca="1" ref="V5" ca="1">INDIRECT("'5)個別表'!C"&amp;(A5-1)*39+26)</f>
        <v>0</v>
      </c>
      <c r="W5" cm="1">
        <f t="array" aca="1" ref="W5" ca="1">INDIRECT("'5)個別表'!D"&amp;(A5-1)*39+26)</f>
        <v>0</v>
      </c>
      <c r="X5" cm="1">
        <f t="array" aca="1" ref="X5" ca="1">INDIRECT("'5)個別表'!E"&amp;(A5-1)*39+26)</f>
        <v>0</v>
      </c>
      <c r="Y5" cm="1">
        <f t="array" aca="1" ref="Y5" ca="1">INDIRECT("'5)個別表'!F"&amp;(A5-1)*39+26)</f>
        <v>0</v>
      </c>
      <c r="Z5" cm="1">
        <f t="array" aca="1" ref="Z5" ca="1">INDIRECT("'5)個別表'!G"&amp;(A5-1)*39+26)</f>
        <v>0</v>
      </c>
      <c r="AA5" cm="1">
        <f t="array" aca="1" ref="AA5" ca="1">INDIRECT("'5)個別表'!H"&amp;(A5-1)*39+26)</f>
        <v>0</v>
      </c>
      <c r="AB5" cm="1">
        <f t="array" aca="1" ref="AB5" ca="1">INDIRECT("'5)個別表'!I"&amp;(A5-1)*39+26)</f>
        <v>0</v>
      </c>
      <c r="AC5" cm="1">
        <f t="array" aca="1" ref="AC5" ca="1">INDIRECT("'5)個別表'!J"&amp;(A5-1)*39+26)</f>
        <v>0</v>
      </c>
      <c r="AD5" cm="1">
        <f t="array" aca="1" ref="AD5" ca="1">INDIRECT("'5)個別表'!K"&amp;(A5-1)*39+26)</f>
        <v>0</v>
      </c>
      <c r="AE5" cm="1">
        <f t="array" aca="1" ref="AE5" ca="1">INDIRECT("'5)個別表'!C"&amp;(A5-1)*39+27)</f>
        <v>0</v>
      </c>
      <c r="AF5" cm="1">
        <f t="array" aca="1" ref="AF5" ca="1">INDIRECT("'5)個別表'!D"&amp;(A5-1)*39+27)</f>
        <v>0</v>
      </c>
      <c r="AG5" cm="1">
        <f t="array" aca="1" ref="AG5" ca="1">INDIRECT("'5)個別表'!E"&amp;(A5-1)*39+27)</f>
        <v>0</v>
      </c>
      <c r="AH5" cm="1">
        <f t="array" aca="1" ref="AH5" ca="1">INDIRECT("'5)個別表'!F"&amp;(A5-1)*39+27)</f>
        <v>0</v>
      </c>
      <c r="AI5" cm="1">
        <f t="array" aca="1" ref="AI5" ca="1">INDIRECT("'5)個別表'!G"&amp;(A5-1)*39+27)</f>
        <v>0</v>
      </c>
      <c r="AJ5" cm="1">
        <f t="array" aca="1" ref="AJ5" ca="1">INDIRECT("'5)個別表'!H"&amp;(A5-1)*39+27)</f>
        <v>0</v>
      </c>
      <c r="AK5" cm="1">
        <f t="array" aca="1" ref="AK5" ca="1">INDIRECT("'5)個別表'!I"&amp;(A5-1)*39+27)</f>
        <v>0</v>
      </c>
      <c r="AL5" cm="1">
        <f t="array" aca="1" ref="AL5" ca="1">INDIRECT("'5)個別表'!J"&amp;(A5-1)*39+27)</f>
        <v>0</v>
      </c>
      <c r="AM5" cm="1">
        <f t="array" aca="1" ref="AM5" ca="1">INDIRECT("'5)個別表'!K"&amp;(A5-1)*39+27)</f>
        <v>0</v>
      </c>
      <c r="AN5" cm="1">
        <f t="array" aca="1" ref="AN5" ca="1">INDIRECT("'5)個別表'!C"&amp;(A5-1)*39+28)</f>
        <v>0</v>
      </c>
      <c r="AO5" cm="1">
        <f t="array" aca="1" ref="AO5" ca="1">INDIRECT("'5)個別表'!D"&amp;(A5-1)*39+28)</f>
        <v>0</v>
      </c>
      <c r="AP5" cm="1">
        <f t="array" aca="1" ref="AP5" ca="1">INDIRECT("'5)個別表'!E"&amp;(A5-1)*39+28)</f>
        <v>0</v>
      </c>
      <c r="AQ5" cm="1">
        <f t="array" aca="1" ref="AQ5" ca="1">INDIRECT("'5)個別表'!F"&amp;(A5-1)*39+28)</f>
        <v>0</v>
      </c>
      <c r="AR5" cm="1">
        <f t="array" aca="1" ref="AR5" ca="1">INDIRECT("'5)個別表'!G"&amp;(A5-1)*39+28)</f>
        <v>0</v>
      </c>
      <c r="AS5" cm="1">
        <f t="array" aca="1" ref="AS5" ca="1">INDIRECT("'5)個別表'!H"&amp;(A5-1)*39+28)</f>
        <v>0</v>
      </c>
      <c r="AT5" cm="1">
        <f t="array" aca="1" ref="AT5" ca="1">INDIRECT("'5)個別表'!I"&amp;(A5-1)*39+28)</f>
        <v>0</v>
      </c>
      <c r="AU5" cm="1">
        <f t="array" aca="1" ref="AU5" ca="1">INDIRECT("'5)個別表'!J"&amp;(A5-1)*39+28)</f>
        <v>0</v>
      </c>
      <c r="AV5" cm="1">
        <f t="array" aca="1" ref="AV5" ca="1">INDIRECT("'5)個別表'!K"&amp;(A5-1)*39+28)</f>
        <v>0</v>
      </c>
      <c r="AW5" cm="1">
        <f t="array" aca="1" ref="AW5" ca="1">INDIRECT("'5)個別表'!C"&amp;(A5-1)*39+29)</f>
        <v>0</v>
      </c>
      <c r="AX5" cm="1">
        <f t="array" aca="1" ref="AX5" ca="1">INDIRECT("'5)個別表'!D"&amp;(A5-1)*39+29)</f>
        <v>0</v>
      </c>
      <c r="AY5" cm="1">
        <f t="array" aca="1" ref="AY5" ca="1">INDIRECT("'5)個別表'!E"&amp;(A5-1)*39+29)</f>
        <v>0</v>
      </c>
      <c r="AZ5" cm="1">
        <f t="array" aca="1" ref="AZ5" ca="1">INDIRECT("'5)個別表'!F"&amp;(A5-1)*39+29)</f>
        <v>0</v>
      </c>
      <c r="BA5" cm="1">
        <f t="array" aca="1" ref="BA5" ca="1">INDIRECT("'5)個別表'!G"&amp;(A5-1)*39+29)</f>
        <v>0</v>
      </c>
      <c r="BB5" cm="1">
        <f t="array" aca="1" ref="BB5" ca="1">INDIRECT("'5)個別表'!H"&amp;(A5-1)*39+29)</f>
        <v>0</v>
      </c>
      <c r="BC5" cm="1">
        <f t="array" aca="1" ref="BC5" ca="1">INDIRECT("'5)個別表'!I"&amp;(A5-1)*39+29)</f>
        <v>0</v>
      </c>
      <c r="BD5" cm="1">
        <f t="array" aca="1" ref="BD5" ca="1">INDIRECT("'5)個別表'!J"&amp;(A5-1)*39+29)</f>
        <v>0</v>
      </c>
      <c r="BE5" cm="1">
        <f t="array" aca="1" ref="BE5" ca="1">INDIRECT("'5)個別表'!K"&amp;(A5-1)*39+29)</f>
        <v>0</v>
      </c>
      <c r="BF5" cm="1">
        <f t="array" aca="1" ref="BF5" ca="1">INDIRECT("'5)個別表'!C"&amp;(A5-1)*39+30)</f>
        <v>0</v>
      </c>
      <c r="BG5" cm="1">
        <f t="array" aca="1" ref="BG5" ca="1">INDIRECT("'5)個別表'!D"&amp;(A5-1)*39+30)</f>
        <v>0</v>
      </c>
      <c r="BH5" cm="1">
        <f t="array" aca="1" ref="BH5" ca="1">INDIRECT("'5)個別表'!E"&amp;(A5-1)*39+30)</f>
        <v>0</v>
      </c>
      <c r="BI5" cm="1">
        <f t="array" aca="1" ref="BI5" ca="1">INDIRECT("'5)個別表'!F"&amp;(A5-1)*39+30)</f>
        <v>0</v>
      </c>
      <c r="BJ5" cm="1">
        <f t="array" aca="1" ref="BJ5" ca="1">INDIRECT("'5)個別表'!G"&amp;(A5-1)*39+30)</f>
        <v>0</v>
      </c>
      <c r="BK5" cm="1">
        <f t="array" aca="1" ref="BK5" ca="1">INDIRECT("'5)個別表'!H"&amp;(A5-1)*39+30)</f>
        <v>0</v>
      </c>
      <c r="BL5" cm="1">
        <f t="array" aca="1" ref="BL5" ca="1">INDIRECT("'5)個別表'!I"&amp;(A5-1)*39+30)</f>
        <v>0</v>
      </c>
      <c r="BM5" cm="1">
        <f t="array" aca="1" ref="BM5" ca="1">INDIRECT("'5)個別表'!J"&amp;(A5-1)*39+30)</f>
        <v>0</v>
      </c>
      <c r="BN5" cm="1">
        <f t="array" aca="1" ref="BN5" ca="1">INDIRECT("'5)個別表'!K"&amp;(A5-1)*39+30)</f>
        <v>0</v>
      </c>
      <c r="BO5" cm="1">
        <f t="array" aca="1" ref="BO5" ca="1">INDIRECT("'5)個別表'!C"&amp;(A5-1)*39+31)</f>
        <v>0</v>
      </c>
      <c r="BP5" cm="1">
        <f t="array" aca="1" ref="BP5" ca="1">INDIRECT("'5)個別表'!D"&amp;(A5-1)*39+31)</f>
        <v>0</v>
      </c>
      <c r="BQ5" cm="1">
        <f t="array" aca="1" ref="BQ5" ca="1">INDIRECT("'5)個別表'!E"&amp;(A5-1)*39+31)</f>
        <v>0</v>
      </c>
      <c r="BR5" cm="1">
        <f t="array" aca="1" ref="BR5" ca="1">INDIRECT("'5)個別表'!F"&amp;(A5-1)*39+31)</f>
        <v>0</v>
      </c>
      <c r="BS5" cm="1">
        <f t="array" aca="1" ref="BS5" ca="1">INDIRECT("'5)個別表'!G"&amp;(A5-1)*39+31)</f>
        <v>0</v>
      </c>
      <c r="BT5" cm="1">
        <f t="array" aca="1" ref="BT5" ca="1">INDIRECT("'5)個別表'!H"&amp;(A5-1)*39+31)</f>
        <v>0</v>
      </c>
      <c r="BU5" cm="1">
        <f t="array" aca="1" ref="BU5" ca="1">INDIRECT("'5)個別表'!I"&amp;(A5-1)*39+31)</f>
        <v>0</v>
      </c>
      <c r="BV5" cm="1">
        <f t="array" aca="1" ref="BV5" ca="1">INDIRECT("'5)個別表'!J"&amp;(A5-1)*39+31)</f>
        <v>0</v>
      </c>
      <c r="BW5" cm="1">
        <f t="array" aca="1" ref="BW5" ca="1">INDIRECT("'5)個別表'!K"&amp;(A5-1)*39+31)</f>
        <v>0</v>
      </c>
      <c r="BX5" cm="1">
        <f t="array" aca="1" ref="BX5" ca="1">INDIRECT("'5)個別表'!C"&amp;(A5-1)*39+32)</f>
        <v>0</v>
      </c>
      <c r="BY5" cm="1">
        <f t="array" aca="1" ref="BY5" ca="1">INDIRECT("'5)個別表'!D"&amp;(A5-1)*39+32)</f>
        <v>0</v>
      </c>
      <c r="BZ5" cm="1">
        <f t="array" aca="1" ref="BZ5" ca="1">INDIRECT("'5)個別表'!E"&amp;(A5-1)*39+32)</f>
        <v>0</v>
      </c>
      <c r="CA5" cm="1">
        <f t="array" aca="1" ref="CA5" ca="1">INDIRECT("'5)個別表'!F"&amp;(A5-1)*39+32)</f>
        <v>0</v>
      </c>
      <c r="CB5" cm="1">
        <f t="array" aca="1" ref="CB5" ca="1">INDIRECT("'5)個別表'!G"&amp;(A5-1)*39+32)</f>
        <v>0</v>
      </c>
      <c r="CC5" cm="1">
        <f t="array" aca="1" ref="CC5" ca="1">INDIRECT("'5)個別表'!H"&amp;(A5-1)*39+32)</f>
        <v>0</v>
      </c>
      <c r="CD5" cm="1">
        <f t="array" aca="1" ref="CD5" ca="1">INDIRECT("'5)個別表'!I"&amp;(A5-1)*39+32)</f>
        <v>0</v>
      </c>
      <c r="CE5" cm="1">
        <f t="array" aca="1" ref="CE5" ca="1">INDIRECT("'5)個別表'!J"&amp;(A5-1)*39+32)</f>
        <v>0</v>
      </c>
      <c r="CF5" cm="1">
        <f t="array" aca="1" ref="CF5" ca="1">INDIRECT("'5)個別表'!K"&amp;(A5-1)*39+32)</f>
        <v>0</v>
      </c>
      <c r="CG5" t="str" cm="1">
        <f t="array" aca="1" ref="CG5" ca="1">INDIRECT("'5)個別表'!A"&amp;(A5-1)*39+33)</f>
        <v>⑧選択してください（プルダウン）</v>
      </c>
      <c r="CH5" cm="1">
        <f t="array" aca="1" ref="CH5" ca="1">INDIRECT("'5)個別表'!C"&amp;(A5-1)*39+33)</f>
        <v>0</v>
      </c>
      <c r="CI5" cm="1">
        <f t="array" aca="1" ref="CI5" ca="1">INDIRECT("'5)個別表'!D"&amp;(A5-1)*39+33)</f>
        <v>0</v>
      </c>
      <c r="CJ5" cm="1">
        <f t="array" aca="1" ref="CJ5" ca="1">INDIRECT("'5)個別表'!E"&amp;(A5-1)*39+33)</f>
        <v>0</v>
      </c>
      <c r="CK5" cm="1">
        <f t="array" aca="1" ref="CK5" ca="1">INDIRECT("'5)個別表'!F"&amp;(A5-1)*39+33)</f>
        <v>0</v>
      </c>
      <c r="CL5" cm="1">
        <f t="array" aca="1" ref="CL5" ca="1">INDIRECT("'5)個別表'!G"&amp;(A5-1)*39+33)</f>
        <v>0</v>
      </c>
      <c r="CM5" cm="1">
        <f t="array" aca="1" ref="CM5" ca="1">INDIRECT("'5)個別表'!H"&amp;(A5-1)*39+33)</f>
        <v>0</v>
      </c>
      <c r="CN5" cm="1">
        <f t="array" aca="1" ref="CN5" ca="1">INDIRECT("'5)個別表'!I"&amp;(A5-1)*39+33)</f>
        <v>0</v>
      </c>
      <c r="CO5" cm="1">
        <f t="array" aca="1" ref="CO5" ca="1">INDIRECT("'5)個別表'!J"&amp;(A5-1)*39+33)</f>
        <v>0</v>
      </c>
      <c r="CP5" cm="1">
        <f t="array" aca="1" ref="CP5" ca="1">INDIRECT("'5)個別表'!K"&amp;(A5-1)*39+33)</f>
        <v>0</v>
      </c>
      <c r="CQ5" cm="1">
        <f t="array" aca="1" ref="CQ5" ca="1">INDIRECT("'5)個別表'!C"&amp;(A5-1)*39+34)</f>
        <v>0</v>
      </c>
      <c r="CR5" cm="1">
        <f t="array" aca="1" ref="CR5" ca="1">INDIRECT("'5)個別表'!D"&amp;(A5-1)*39+34)</f>
        <v>0</v>
      </c>
      <c r="CS5" cm="1">
        <f t="array" aca="1" ref="CS5" ca="1">INDIRECT("'5)個別表'!E"&amp;(A5-1)*39+34)</f>
        <v>0</v>
      </c>
      <c r="CT5" cm="1">
        <f t="array" aca="1" ref="CT5" ca="1">INDIRECT("'5)個別表'!F"&amp;(A5-1)*39+34)</f>
        <v>0</v>
      </c>
      <c r="CU5" cm="1">
        <f t="array" aca="1" ref="CU5" ca="1">INDIRECT("'5)個別表'!G"&amp;(A5-1)*39+34)</f>
        <v>0</v>
      </c>
      <c r="CV5" cm="1">
        <f t="array" aca="1" ref="CV5" ca="1">INDIRECT("'5)個別表'!H"&amp;(A5-1)*39+34)</f>
        <v>0</v>
      </c>
      <c r="CW5" cm="1">
        <f t="array" aca="1" ref="CW5" ca="1">INDIRECT("'5)個別表'!I"&amp;(A5-1)*39+34)</f>
        <v>0</v>
      </c>
      <c r="CX5" cm="1">
        <f t="array" aca="1" ref="CX5" ca="1">INDIRECT("'5)個別表'!J"&amp;(A5-1)*39+34)</f>
        <v>0</v>
      </c>
      <c r="CY5" cm="1">
        <f t="array" aca="1" ref="CY5" ca="1">INDIRECT("'5)個別表'!K"&amp;(A5-1)*39+34)</f>
        <v>0</v>
      </c>
      <c r="CZ5" cm="1">
        <f t="array" aca="1" ref="CZ5" ca="1">INDIRECT("'5)個別表'!C"&amp;(A5-1)*39+35)</f>
        <v>0</v>
      </c>
      <c r="DA5" cm="1">
        <f t="array" aca="1" ref="DA5" ca="1">INDIRECT("'5)個別表'!D"&amp;(A5-1)*39+35)</f>
        <v>0</v>
      </c>
      <c r="DB5" cm="1">
        <f t="array" aca="1" ref="DB5" ca="1">INDIRECT("'5)個別表'!E"&amp;(A5-1)*39+35)</f>
        <v>0</v>
      </c>
      <c r="DC5" cm="1">
        <f t="array" aca="1" ref="DC5" ca="1">INDIRECT("'5)個別表'!F"&amp;(A5-1)*39+35)</f>
        <v>0</v>
      </c>
      <c r="DD5" cm="1">
        <f t="array" aca="1" ref="DD5" ca="1">INDIRECT("'5)個別表'!G"&amp;(A5-1)*39+35)</f>
        <v>0</v>
      </c>
      <c r="DE5" cm="1">
        <f t="array" aca="1" ref="DE5" ca="1">INDIRECT("'5)個別表'!H"&amp;(A5-1)*39+35)</f>
        <v>0</v>
      </c>
      <c r="DF5" cm="1">
        <f t="array" aca="1" ref="DF5" ca="1">INDIRECT("'5)個別表'!I"&amp;(A5-1)*39+35)</f>
        <v>0</v>
      </c>
      <c r="DG5" cm="1">
        <f t="array" aca="1" ref="DG5" ca="1">INDIRECT("'5)個別表'!J"&amp;(A5-1)*39+35)</f>
        <v>0</v>
      </c>
      <c r="DH5" cm="1">
        <f t="array" aca="1" ref="DH5" ca="1">INDIRECT("'5)個別表'!K"&amp;(A5-1)*39+35)</f>
        <v>0</v>
      </c>
      <c r="DI5" cm="1">
        <f t="array" aca="1" ref="DI5" ca="1">INDIRECT("'5)個別表'!C"&amp;(A5-1)*39+36)</f>
        <v>0</v>
      </c>
      <c r="DJ5" cm="1">
        <f t="array" aca="1" ref="DJ5" ca="1">INDIRECT("'5)個別表'!D"&amp;(A5-1)*39+36)</f>
        <v>0</v>
      </c>
      <c r="DK5" cm="1">
        <f t="array" aca="1" ref="DK5" ca="1">INDIRECT("'5)個別表'!E"&amp;(A5-1)*39+36)</f>
        <v>0</v>
      </c>
      <c r="DL5" cm="1">
        <f t="array" aca="1" ref="DL5" ca="1">INDIRECT("'5)個別表'!F"&amp;(A5-1)*39+36)</f>
        <v>0</v>
      </c>
      <c r="DM5" cm="1">
        <f t="array" aca="1" ref="DM5" ca="1">INDIRECT("'5)個別表'!G"&amp;(A5-1)*39+36)</f>
        <v>0</v>
      </c>
      <c r="DN5" cm="1">
        <f t="array" aca="1" ref="DN5" ca="1">INDIRECT("'5)個別表'!H"&amp;(A5-1)*39+36)</f>
        <v>0</v>
      </c>
      <c r="DO5" cm="1">
        <f t="array" aca="1" ref="DO5" ca="1">INDIRECT("'5)個別表'!I"&amp;(A5-1)*39+36)</f>
        <v>0</v>
      </c>
      <c r="DP5" cm="1">
        <f t="array" aca="1" ref="DP5" ca="1">INDIRECT("'5)個別表'!J"&amp;(A5-1)*39+36)</f>
        <v>0</v>
      </c>
      <c r="DQ5" cm="1">
        <f t="array" aca="1" ref="DQ5" ca="1">INDIRECT("'5)個別表'!K"&amp;(A5-1)*39+36)</f>
        <v>0</v>
      </c>
      <c r="DR5" cm="1">
        <f t="array" aca="1" ref="DR5" ca="1">INDIRECT("'5)個別表'!C"&amp;(A5-1)*39+37)</f>
        <v>0</v>
      </c>
      <c r="DS5" cm="1">
        <f t="array" aca="1" ref="DS5" ca="1">INDIRECT("'5)個別表'!D"&amp;(A5-1)*39+37)</f>
        <v>0</v>
      </c>
      <c r="DT5" cm="1">
        <f t="array" aca="1" ref="DT5" ca="1">INDIRECT("'5)個別表'!E"&amp;(A5-1)*39+37)</f>
        <v>0</v>
      </c>
      <c r="DU5" cm="1">
        <f t="array" aca="1" ref="DU5" ca="1">INDIRECT("'5)個別表'!F"&amp;(A5-1)*39+37)</f>
        <v>0</v>
      </c>
      <c r="DV5" cm="1">
        <f t="array" aca="1" ref="DV5" ca="1">INDIRECT("'5)個別表'!G"&amp;(A5-1)*39+37)</f>
        <v>0</v>
      </c>
      <c r="DW5" cm="1">
        <f t="array" aca="1" ref="DW5" ca="1">INDIRECT("'5)個別表'!H"&amp;(A5-1)*39+37)</f>
        <v>0</v>
      </c>
      <c r="DX5" cm="1">
        <f t="array" aca="1" ref="DX5" ca="1">INDIRECT("'5)個別表'!I"&amp;(A5-1)*39+37)</f>
        <v>0</v>
      </c>
      <c r="DY5" cm="1">
        <f t="array" aca="1" ref="DY5" ca="1">INDIRECT("'5)個別表'!J"&amp;(A5-1)*39+37)</f>
        <v>0</v>
      </c>
      <c r="DZ5" cm="1">
        <f t="array" aca="1" ref="DZ5" ca="1">INDIRECT("'5)個別表'!K"&amp;(A5-1)*39+37)</f>
        <v>0</v>
      </c>
      <c r="EA5" cm="1">
        <f t="array" aca="1" ref="EA5" ca="1">INDIRECT("'5)個別表'!C"&amp;(A5-1)*39+38)</f>
        <v>0</v>
      </c>
      <c r="EB5" cm="1">
        <f t="array" aca="1" ref="EB5" ca="1">INDIRECT("'5)個別表'!D"&amp;(A5-1)*39+38)</f>
        <v>0</v>
      </c>
      <c r="EC5" cm="1">
        <f t="array" aca="1" ref="EC5" ca="1">INDIRECT("'5)個別表'!E"&amp;(A5-1)*39+38)</f>
        <v>0</v>
      </c>
      <c r="ED5" cm="1">
        <f t="array" aca="1" ref="ED5" ca="1">INDIRECT("'5)個別表'!F"&amp;(A5-1)*39+38)</f>
        <v>0</v>
      </c>
      <c r="EE5" cm="1">
        <f t="array" aca="1" ref="EE5" ca="1">INDIRECT("'5)個別表'!G"&amp;(A5-1)*39+38)</f>
        <v>0</v>
      </c>
      <c r="EF5" cm="1">
        <f t="array" aca="1" ref="EF5" ca="1">INDIRECT("'5)個別表'!H"&amp;(A5-1)*39+38)</f>
        <v>0</v>
      </c>
      <c r="EG5" cm="1">
        <f t="array" aca="1" ref="EG5" ca="1">INDIRECT("'5)個別表'!I"&amp;(A5-1)*39+38)</f>
        <v>0</v>
      </c>
      <c r="EH5" cm="1">
        <f t="array" aca="1" ref="EH5" ca="1">INDIRECT("'5)個別表'!J"&amp;(A5-1)*39+38)</f>
        <v>0</v>
      </c>
      <c r="EI5" cm="1">
        <f t="array" aca="1" ref="EI5" ca="1">INDIRECT("'5)個別表'!K"&amp;(A5-1)*39+38)</f>
        <v>0</v>
      </c>
      <c r="EJ5" t="str" cm="1">
        <f t="array" aca="1" ref="EJ5" ca="1">INDIRECT("'5)個別表'!C"&amp;(A5-1)*39+39)</f>
        <v>空欄あり</v>
      </c>
      <c r="EK5" t="str" cm="1">
        <f t="array" aca="1" ref="EK5" ca="1">INDIRECT("'5)個別表'!D"&amp;(A5-1)*39+39)</f>
        <v>空欄あり</v>
      </c>
      <c r="EL5" t="str" cm="1">
        <f t="array" aca="1" ref="EL5" ca="1">INDIRECT("'5)個別表'!C"&amp;(A5-1)*39+40)</f>
        <v>-</v>
      </c>
      <c r="EM5" t="str" cm="1">
        <f t="array" aca="1" ref="EM5" ca="1">INDIRECT("'5)個別表'!D"&amp;(A5-1)*39+40)</f>
        <v>-</v>
      </c>
      <c r="EN5" t="str" cm="1">
        <f t="array" aca="1" ref="EN5" ca="1">INDIRECT("'5)個別表'!E"&amp;(A5-1)*39+40)</f>
        <v>-</v>
      </c>
    </row>
    <row r="6" spans="1:144">
      <c r="A6">
        <v>5</v>
      </c>
      <c r="B6" cm="1">
        <f t="array" aca="1" ref="B6" ca="1">INDIRECT("'5)個別表'!H"&amp;(A6-1)*39+5)</f>
        <v>0</v>
      </c>
      <c r="C6" cm="1">
        <f t="array" aca="1" ref="C6" ca="1">INDIRECT("'5)個別表'!C"&amp;(A6-1)*39+7)</f>
        <v>0</v>
      </c>
      <c r="D6" cm="1">
        <f t="array" aca="1" ref="D6" ca="1">INDIRECT("'5)個別表'!C"&amp;(A6-1)*39+8)</f>
        <v>0</v>
      </c>
      <c r="E6" cm="1">
        <f t="array" aca="1" ref="E6" ca="1">INDIRECT("'5)個別表'!C"&amp;(A6-1)*39+9)</f>
        <v>0</v>
      </c>
      <c r="F6" cm="1">
        <f t="array" aca="1" ref="F6" ca="1">INDIRECT("'5)個別表'!C"&amp;(A6-1)*39+10)</f>
        <v>0</v>
      </c>
      <c r="G6" cm="1">
        <f t="array" aca="1" ref="G6" ca="1">INDIRECT("'5)個別表'!F"&amp;(A6-1)*39+10)</f>
        <v>0</v>
      </c>
      <c r="H6" cm="1">
        <f t="array" aca="1" ref="H6" ca="1">INDIRECT("'5)個別表'!I"&amp;(A6-1)*39+10)</f>
        <v>0</v>
      </c>
      <c r="I6" cm="1">
        <f t="array" aca="1" ref="I6" ca="1">INDIRECT("'5)個別表'!C"&amp;(A6-1)*39+11)</f>
        <v>0</v>
      </c>
      <c r="J6" cm="1">
        <f t="array" aca="1" ref="J6" ca="1">INDIRECT("'5)個別表'!C"&amp;(A6-1)*39+12)</f>
        <v>0</v>
      </c>
      <c r="K6" cm="1">
        <f t="array" aca="1" ref="K6" ca="1">INDIRECT("'5)個別表'!C"&amp;(A6-1)*39+16)</f>
        <v>0</v>
      </c>
      <c r="L6" cm="1">
        <f t="array" aca="1" ref="L6" ca="1">INDIRECT("'5)個別表'!F"&amp;(A6-1)*39+16)</f>
        <v>0</v>
      </c>
      <c r="M6" cm="1">
        <f t="array" aca="1" ref="M6" ca="1">INDIRECT("'5)個別表'!H"&amp;(A6-1)*39+16)</f>
        <v>0</v>
      </c>
      <c r="N6" cm="1">
        <f t="array" aca="1" ref="N6" ca="1">INDIRECT("'5)個別表'!J"&amp;(A6-1)*39+16)</f>
        <v>0</v>
      </c>
      <c r="O6" cm="1">
        <f t="array" aca="1" ref="O6" ca="1">INDIRECT("'5)個別表'!C"&amp;(A6-1)*39+17)</f>
        <v>0</v>
      </c>
      <c r="P6" cm="1">
        <f t="array" aca="1" ref="P6" ca="1">INDIRECT("'5)個別表'!F"&amp;(A6-1)*39+17)</f>
        <v>0</v>
      </c>
      <c r="Q6" cm="1">
        <f t="array" aca="1" ref="Q6" ca="1">INDIRECT("'5)個別表'!H"&amp;(A6-1)*39+17)</f>
        <v>0</v>
      </c>
      <c r="R6" cm="1">
        <f t="array" aca="1" ref="R6" ca="1">INDIRECT("'5)個別表'!J"&amp;(A6-1)*39+17)</f>
        <v>0</v>
      </c>
      <c r="S6" cm="1">
        <f t="array" aca="1" ref="S6" ca="1">INDIRECT("'5)個別表'!C"&amp;(A6-1)*39+18)</f>
        <v>0</v>
      </c>
      <c r="T6" cm="1">
        <f t="array" aca="1" ref="T6" ca="1">INDIRECT("'5)個別表'!D"&amp;(A6-1)*39+23)</f>
        <v>0</v>
      </c>
      <c r="U6" cm="1">
        <f t="array" aca="1" ref="U6" ca="1">INDIRECT("'5)個別表'!I"&amp;(A6-1)*39+23)</f>
        <v>0</v>
      </c>
      <c r="V6" cm="1">
        <f t="array" aca="1" ref="V6" ca="1">INDIRECT("'5)個別表'!C"&amp;(A6-1)*39+26)</f>
        <v>0</v>
      </c>
      <c r="W6" cm="1">
        <f t="array" aca="1" ref="W6" ca="1">INDIRECT("'5)個別表'!D"&amp;(A6-1)*39+26)</f>
        <v>0</v>
      </c>
      <c r="X6" cm="1">
        <f t="array" aca="1" ref="X6" ca="1">INDIRECT("'5)個別表'!E"&amp;(A6-1)*39+26)</f>
        <v>0</v>
      </c>
      <c r="Y6" cm="1">
        <f t="array" aca="1" ref="Y6" ca="1">INDIRECT("'5)個別表'!F"&amp;(A6-1)*39+26)</f>
        <v>0</v>
      </c>
      <c r="Z6" cm="1">
        <f t="array" aca="1" ref="Z6" ca="1">INDIRECT("'5)個別表'!G"&amp;(A6-1)*39+26)</f>
        <v>0</v>
      </c>
      <c r="AA6" cm="1">
        <f t="array" aca="1" ref="AA6" ca="1">INDIRECT("'5)個別表'!H"&amp;(A6-1)*39+26)</f>
        <v>0</v>
      </c>
      <c r="AB6" cm="1">
        <f t="array" aca="1" ref="AB6" ca="1">INDIRECT("'5)個別表'!I"&amp;(A6-1)*39+26)</f>
        <v>0</v>
      </c>
      <c r="AC6" cm="1">
        <f t="array" aca="1" ref="AC6" ca="1">INDIRECT("'5)個別表'!J"&amp;(A6-1)*39+26)</f>
        <v>0</v>
      </c>
      <c r="AD6" cm="1">
        <f t="array" aca="1" ref="AD6" ca="1">INDIRECT("'5)個別表'!K"&amp;(A6-1)*39+26)</f>
        <v>0</v>
      </c>
      <c r="AE6" cm="1">
        <f t="array" aca="1" ref="AE6" ca="1">INDIRECT("'5)個別表'!C"&amp;(A6-1)*39+27)</f>
        <v>0</v>
      </c>
      <c r="AF6" cm="1">
        <f t="array" aca="1" ref="AF6" ca="1">INDIRECT("'5)個別表'!D"&amp;(A6-1)*39+27)</f>
        <v>0</v>
      </c>
      <c r="AG6" cm="1">
        <f t="array" aca="1" ref="AG6" ca="1">INDIRECT("'5)個別表'!E"&amp;(A6-1)*39+27)</f>
        <v>0</v>
      </c>
      <c r="AH6" cm="1">
        <f t="array" aca="1" ref="AH6" ca="1">INDIRECT("'5)個別表'!F"&amp;(A6-1)*39+27)</f>
        <v>0</v>
      </c>
      <c r="AI6" cm="1">
        <f t="array" aca="1" ref="AI6" ca="1">INDIRECT("'5)個別表'!G"&amp;(A6-1)*39+27)</f>
        <v>0</v>
      </c>
      <c r="AJ6" cm="1">
        <f t="array" aca="1" ref="AJ6" ca="1">INDIRECT("'5)個別表'!H"&amp;(A6-1)*39+27)</f>
        <v>0</v>
      </c>
      <c r="AK6" cm="1">
        <f t="array" aca="1" ref="AK6" ca="1">INDIRECT("'5)個別表'!I"&amp;(A6-1)*39+27)</f>
        <v>0</v>
      </c>
      <c r="AL6" cm="1">
        <f t="array" aca="1" ref="AL6" ca="1">INDIRECT("'5)個別表'!J"&amp;(A6-1)*39+27)</f>
        <v>0</v>
      </c>
      <c r="AM6" cm="1">
        <f t="array" aca="1" ref="AM6" ca="1">INDIRECT("'5)個別表'!K"&amp;(A6-1)*39+27)</f>
        <v>0</v>
      </c>
      <c r="AN6" cm="1">
        <f t="array" aca="1" ref="AN6" ca="1">INDIRECT("'5)個別表'!C"&amp;(A6-1)*39+28)</f>
        <v>0</v>
      </c>
      <c r="AO6" cm="1">
        <f t="array" aca="1" ref="AO6" ca="1">INDIRECT("'5)個別表'!D"&amp;(A6-1)*39+28)</f>
        <v>0</v>
      </c>
      <c r="AP6" cm="1">
        <f t="array" aca="1" ref="AP6" ca="1">INDIRECT("'5)個別表'!E"&amp;(A6-1)*39+28)</f>
        <v>0</v>
      </c>
      <c r="AQ6" cm="1">
        <f t="array" aca="1" ref="AQ6" ca="1">INDIRECT("'5)個別表'!F"&amp;(A6-1)*39+28)</f>
        <v>0</v>
      </c>
      <c r="AR6" cm="1">
        <f t="array" aca="1" ref="AR6" ca="1">INDIRECT("'5)個別表'!G"&amp;(A6-1)*39+28)</f>
        <v>0</v>
      </c>
      <c r="AS6" cm="1">
        <f t="array" aca="1" ref="AS6" ca="1">INDIRECT("'5)個別表'!H"&amp;(A6-1)*39+28)</f>
        <v>0</v>
      </c>
      <c r="AT6" cm="1">
        <f t="array" aca="1" ref="AT6" ca="1">INDIRECT("'5)個別表'!I"&amp;(A6-1)*39+28)</f>
        <v>0</v>
      </c>
      <c r="AU6" cm="1">
        <f t="array" aca="1" ref="AU6" ca="1">INDIRECT("'5)個別表'!J"&amp;(A6-1)*39+28)</f>
        <v>0</v>
      </c>
      <c r="AV6" cm="1">
        <f t="array" aca="1" ref="AV6" ca="1">INDIRECT("'5)個別表'!K"&amp;(A6-1)*39+28)</f>
        <v>0</v>
      </c>
      <c r="AW6" cm="1">
        <f t="array" aca="1" ref="AW6" ca="1">INDIRECT("'5)個別表'!C"&amp;(A6-1)*39+29)</f>
        <v>0</v>
      </c>
      <c r="AX6" cm="1">
        <f t="array" aca="1" ref="AX6" ca="1">INDIRECT("'5)個別表'!D"&amp;(A6-1)*39+29)</f>
        <v>0</v>
      </c>
      <c r="AY6" cm="1">
        <f t="array" aca="1" ref="AY6" ca="1">INDIRECT("'5)個別表'!E"&amp;(A6-1)*39+29)</f>
        <v>0</v>
      </c>
      <c r="AZ6" cm="1">
        <f t="array" aca="1" ref="AZ6" ca="1">INDIRECT("'5)個別表'!F"&amp;(A6-1)*39+29)</f>
        <v>0</v>
      </c>
      <c r="BA6" cm="1">
        <f t="array" aca="1" ref="BA6" ca="1">INDIRECT("'5)個別表'!G"&amp;(A6-1)*39+29)</f>
        <v>0</v>
      </c>
      <c r="BB6" cm="1">
        <f t="array" aca="1" ref="BB6" ca="1">INDIRECT("'5)個別表'!H"&amp;(A6-1)*39+29)</f>
        <v>0</v>
      </c>
      <c r="BC6" cm="1">
        <f t="array" aca="1" ref="BC6" ca="1">INDIRECT("'5)個別表'!I"&amp;(A6-1)*39+29)</f>
        <v>0</v>
      </c>
      <c r="BD6" cm="1">
        <f t="array" aca="1" ref="BD6" ca="1">INDIRECT("'5)個別表'!J"&amp;(A6-1)*39+29)</f>
        <v>0</v>
      </c>
      <c r="BE6" cm="1">
        <f t="array" aca="1" ref="BE6" ca="1">INDIRECT("'5)個別表'!K"&amp;(A6-1)*39+29)</f>
        <v>0</v>
      </c>
      <c r="BF6" cm="1">
        <f t="array" aca="1" ref="BF6" ca="1">INDIRECT("'5)個別表'!C"&amp;(A6-1)*39+30)</f>
        <v>0</v>
      </c>
      <c r="BG6" cm="1">
        <f t="array" aca="1" ref="BG6" ca="1">INDIRECT("'5)個別表'!D"&amp;(A6-1)*39+30)</f>
        <v>0</v>
      </c>
      <c r="BH6" cm="1">
        <f t="array" aca="1" ref="BH6" ca="1">INDIRECT("'5)個別表'!E"&amp;(A6-1)*39+30)</f>
        <v>0</v>
      </c>
      <c r="BI6" cm="1">
        <f t="array" aca="1" ref="BI6" ca="1">INDIRECT("'5)個別表'!F"&amp;(A6-1)*39+30)</f>
        <v>0</v>
      </c>
      <c r="BJ6" cm="1">
        <f t="array" aca="1" ref="BJ6" ca="1">INDIRECT("'5)個別表'!G"&amp;(A6-1)*39+30)</f>
        <v>0</v>
      </c>
      <c r="BK6" cm="1">
        <f t="array" aca="1" ref="BK6" ca="1">INDIRECT("'5)個別表'!H"&amp;(A6-1)*39+30)</f>
        <v>0</v>
      </c>
      <c r="BL6" cm="1">
        <f t="array" aca="1" ref="BL6" ca="1">INDIRECT("'5)個別表'!I"&amp;(A6-1)*39+30)</f>
        <v>0</v>
      </c>
      <c r="BM6" cm="1">
        <f t="array" aca="1" ref="BM6" ca="1">INDIRECT("'5)個別表'!J"&amp;(A6-1)*39+30)</f>
        <v>0</v>
      </c>
      <c r="BN6" cm="1">
        <f t="array" aca="1" ref="BN6" ca="1">INDIRECT("'5)個別表'!K"&amp;(A6-1)*39+30)</f>
        <v>0</v>
      </c>
      <c r="BO6" cm="1">
        <f t="array" aca="1" ref="BO6" ca="1">INDIRECT("'5)個別表'!C"&amp;(A6-1)*39+31)</f>
        <v>0</v>
      </c>
      <c r="BP6" cm="1">
        <f t="array" aca="1" ref="BP6" ca="1">INDIRECT("'5)個別表'!D"&amp;(A6-1)*39+31)</f>
        <v>0</v>
      </c>
      <c r="BQ6" cm="1">
        <f t="array" aca="1" ref="BQ6" ca="1">INDIRECT("'5)個別表'!E"&amp;(A6-1)*39+31)</f>
        <v>0</v>
      </c>
      <c r="BR6" cm="1">
        <f t="array" aca="1" ref="BR6" ca="1">INDIRECT("'5)個別表'!F"&amp;(A6-1)*39+31)</f>
        <v>0</v>
      </c>
      <c r="BS6" cm="1">
        <f t="array" aca="1" ref="BS6" ca="1">INDIRECT("'5)個別表'!G"&amp;(A6-1)*39+31)</f>
        <v>0</v>
      </c>
      <c r="BT6" cm="1">
        <f t="array" aca="1" ref="BT6" ca="1">INDIRECT("'5)個別表'!H"&amp;(A6-1)*39+31)</f>
        <v>0</v>
      </c>
      <c r="BU6" cm="1">
        <f t="array" aca="1" ref="BU6" ca="1">INDIRECT("'5)個別表'!I"&amp;(A6-1)*39+31)</f>
        <v>0</v>
      </c>
      <c r="BV6" cm="1">
        <f t="array" aca="1" ref="BV6" ca="1">INDIRECT("'5)個別表'!J"&amp;(A6-1)*39+31)</f>
        <v>0</v>
      </c>
      <c r="BW6" cm="1">
        <f t="array" aca="1" ref="BW6" ca="1">INDIRECT("'5)個別表'!K"&amp;(A6-1)*39+31)</f>
        <v>0</v>
      </c>
      <c r="BX6" cm="1">
        <f t="array" aca="1" ref="BX6" ca="1">INDIRECT("'5)個別表'!C"&amp;(A6-1)*39+32)</f>
        <v>0</v>
      </c>
      <c r="BY6" cm="1">
        <f t="array" aca="1" ref="BY6" ca="1">INDIRECT("'5)個別表'!D"&amp;(A6-1)*39+32)</f>
        <v>0</v>
      </c>
      <c r="BZ6" cm="1">
        <f t="array" aca="1" ref="BZ6" ca="1">INDIRECT("'5)個別表'!E"&amp;(A6-1)*39+32)</f>
        <v>0</v>
      </c>
      <c r="CA6" cm="1">
        <f t="array" aca="1" ref="CA6" ca="1">INDIRECT("'5)個別表'!F"&amp;(A6-1)*39+32)</f>
        <v>0</v>
      </c>
      <c r="CB6" cm="1">
        <f t="array" aca="1" ref="CB6" ca="1">INDIRECT("'5)個別表'!G"&amp;(A6-1)*39+32)</f>
        <v>0</v>
      </c>
      <c r="CC6" cm="1">
        <f t="array" aca="1" ref="CC6" ca="1">INDIRECT("'5)個別表'!H"&amp;(A6-1)*39+32)</f>
        <v>0</v>
      </c>
      <c r="CD6" cm="1">
        <f t="array" aca="1" ref="CD6" ca="1">INDIRECT("'5)個別表'!I"&amp;(A6-1)*39+32)</f>
        <v>0</v>
      </c>
      <c r="CE6" cm="1">
        <f t="array" aca="1" ref="CE6" ca="1">INDIRECT("'5)個別表'!J"&amp;(A6-1)*39+32)</f>
        <v>0</v>
      </c>
      <c r="CF6" cm="1">
        <f t="array" aca="1" ref="CF6" ca="1">INDIRECT("'5)個別表'!K"&amp;(A6-1)*39+32)</f>
        <v>0</v>
      </c>
      <c r="CG6" t="str" cm="1">
        <f t="array" aca="1" ref="CG6" ca="1">INDIRECT("'5)個別表'!A"&amp;(A6-1)*39+33)</f>
        <v>⑧選択してください（プルダウン）</v>
      </c>
      <c r="CH6" cm="1">
        <f t="array" aca="1" ref="CH6" ca="1">INDIRECT("'5)個別表'!C"&amp;(A6-1)*39+33)</f>
        <v>0</v>
      </c>
      <c r="CI6" cm="1">
        <f t="array" aca="1" ref="CI6" ca="1">INDIRECT("'5)個別表'!D"&amp;(A6-1)*39+33)</f>
        <v>0</v>
      </c>
      <c r="CJ6" cm="1">
        <f t="array" aca="1" ref="CJ6" ca="1">INDIRECT("'5)個別表'!E"&amp;(A6-1)*39+33)</f>
        <v>0</v>
      </c>
      <c r="CK6" cm="1">
        <f t="array" aca="1" ref="CK6" ca="1">INDIRECT("'5)個別表'!F"&amp;(A6-1)*39+33)</f>
        <v>0</v>
      </c>
      <c r="CL6" cm="1">
        <f t="array" aca="1" ref="CL6" ca="1">INDIRECT("'5)個別表'!G"&amp;(A6-1)*39+33)</f>
        <v>0</v>
      </c>
      <c r="CM6" cm="1">
        <f t="array" aca="1" ref="CM6" ca="1">INDIRECT("'5)個別表'!H"&amp;(A6-1)*39+33)</f>
        <v>0</v>
      </c>
      <c r="CN6" cm="1">
        <f t="array" aca="1" ref="CN6" ca="1">INDIRECT("'5)個別表'!I"&amp;(A6-1)*39+33)</f>
        <v>0</v>
      </c>
      <c r="CO6" cm="1">
        <f t="array" aca="1" ref="CO6" ca="1">INDIRECT("'5)個別表'!J"&amp;(A6-1)*39+33)</f>
        <v>0</v>
      </c>
      <c r="CP6" cm="1">
        <f t="array" aca="1" ref="CP6" ca="1">INDIRECT("'5)個別表'!K"&amp;(A6-1)*39+33)</f>
        <v>0</v>
      </c>
      <c r="CQ6" cm="1">
        <f t="array" aca="1" ref="CQ6" ca="1">INDIRECT("'5)個別表'!C"&amp;(A6-1)*39+34)</f>
        <v>0</v>
      </c>
      <c r="CR6" cm="1">
        <f t="array" aca="1" ref="CR6" ca="1">INDIRECT("'5)個別表'!D"&amp;(A6-1)*39+34)</f>
        <v>0</v>
      </c>
      <c r="CS6" cm="1">
        <f t="array" aca="1" ref="CS6" ca="1">INDIRECT("'5)個別表'!E"&amp;(A6-1)*39+34)</f>
        <v>0</v>
      </c>
      <c r="CT6" cm="1">
        <f t="array" aca="1" ref="CT6" ca="1">INDIRECT("'5)個別表'!F"&amp;(A6-1)*39+34)</f>
        <v>0</v>
      </c>
      <c r="CU6" cm="1">
        <f t="array" aca="1" ref="CU6" ca="1">INDIRECT("'5)個別表'!G"&amp;(A6-1)*39+34)</f>
        <v>0</v>
      </c>
      <c r="CV6" cm="1">
        <f t="array" aca="1" ref="CV6" ca="1">INDIRECT("'5)個別表'!H"&amp;(A6-1)*39+34)</f>
        <v>0</v>
      </c>
      <c r="CW6" cm="1">
        <f t="array" aca="1" ref="CW6" ca="1">INDIRECT("'5)個別表'!I"&amp;(A6-1)*39+34)</f>
        <v>0</v>
      </c>
      <c r="CX6" cm="1">
        <f t="array" aca="1" ref="CX6" ca="1">INDIRECT("'5)個別表'!J"&amp;(A6-1)*39+34)</f>
        <v>0</v>
      </c>
      <c r="CY6" cm="1">
        <f t="array" aca="1" ref="CY6" ca="1">INDIRECT("'5)個別表'!K"&amp;(A6-1)*39+34)</f>
        <v>0</v>
      </c>
      <c r="CZ6" cm="1">
        <f t="array" aca="1" ref="CZ6" ca="1">INDIRECT("'5)個別表'!C"&amp;(A6-1)*39+35)</f>
        <v>0</v>
      </c>
      <c r="DA6" cm="1">
        <f t="array" aca="1" ref="DA6" ca="1">INDIRECT("'5)個別表'!D"&amp;(A6-1)*39+35)</f>
        <v>0</v>
      </c>
      <c r="DB6" cm="1">
        <f t="array" aca="1" ref="DB6" ca="1">INDIRECT("'5)個別表'!E"&amp;(A6-1)*39+35)</f>
        <v>0</v>
      </c>
      <c r="DC6" cm="1">
        <f t="array" aca="1" ref="DC6" ca="1">INDIRECT("'5)個別表'!F"&amp;(A6-1)*39+35)</f>
        <v>0</v>
      </c>
      <c r="DD6" cm="1">
        <f t="array" aca="1" ref="DD6" ca="1">INDIRECT("'5)個別表'!G"&amp;(A6-1)*39+35)</f>
        <v>0</v>
      </c>
      <c r="DE6" cm="1">
        <f t="array" aca="1" ref="DE6" ca="1">INDIRECT("'5)個別表'!H"&amp;(A6-1)*39+35)</f>
        <v>0</v>
      </c>
      <c r="DF6" cm="1">
        <f t="array" aca="1" ref="DF6" ca="1">INDIRECT("'5)個別表'!I"&amp;(A6-1)*39+35)</f>
        <v>0</v>
      </c>
      <c r="DG6" cm="1">
        <f t="array" aca="1" ref="DG6" ca="1">INDIRECT("'5)個別表'!J"&amp;(A6-1)*39+35)</f>
        <v>0</v>
      </c>
      <c r="DH6" cm="1">
        <f t="array" aca="1" ref="DH6" ca="1">INDIRECT("'5)個別表'!K"&amp;(A6-1)*39+35)</f>
        <v>0</v>
      </c>
      <c r="DI6" cm="1">
        <f t="array" aca="1" ref="DI6" ca="1">INDIRECT("'5)個別表'!C"&amp;(A6-1)*39+36)</f>
        <v>0</v>
      </c>
      <c r="DJ6" cm="1">
        <f t="array" aca="1" ref="DJ6" ca="1">INDIRECT("'5)個別表'!D"&amp;(A6-1)*39+36)</f>
        <v>0</v>
      </c>
      <c r="DK6" cm="1">
        <f t="array" aca="1" ref="DK6" ca="1">INDIRECT("'5)個別表'!E"&amp;(A6-1)*39+36)</f>
        <v>0</v>
      </c>
      <c r="DL6" cm="1">
        <f t="array" aca="1" ref="DL6" ca="1">INDIRECT("'5)個別表'!F"&amp;(A6-1)*39+36)</f>
        <v>0</v>
      </c>
      <c r="DM6" cm="1">
        <f t="array" aca="1" ref="DM6" ca="1">INDIRECT("'5)個別表'!G"&amp;(A6-1)*39+36)</f>
        <v>0</v>
      </c>
      <c r="DN6" cm="1">
        <f t="array" aca="1" ref="DN6" ca="1">INDIRECT("'5)個別表'!H"&amp;(A6-1)*39+36)</f>
        <v>0</v>
      </c>
      <c r="DO6" cm="1">
        <f t="array" aca="1" ref="DO6" ca="1">INDIRECT("'5)個別表'!I"&amp;(A6-1)*39+36)</f>
        <v>0</v>
      </c>
      <c r="DP6" cm="1">
        <f t="array" aca="1" ref="DP6" ca="1">INDIRECT("'5)個別表'!J"&amp;(A6-1)*39+36)</f>
        <v>0</v>
      </c>
      <c r="DQ6" cm="1">
        <f t="array" aca="1" ref="DQ6" ca="1">INDIRECT("'5)個別表'!K"&amp;(A6-1)*39+36)</f>
        <v>0</v>
      </c>
      <c r="DR6" cm="1">
        <f t="array" aca="1" ref="DR6" ca="1">INDIRECT("'5)個別表'!C"&amp;(A6-1)*39+37)</f>
        <v>0</v>
      </c>
      <c r="DS6" cm="1">
        <f t="array" aca="1" ref="DS6" ca="1">INDIRECT("'5)個別表'!D"&amp;(A6-1)*39+37)</f>
        <v>0</v>
      </c>
      <c r="DT6" cm="1">
        <f t="array" aca="1" ref="DT6" ca="1">INDIRECT("'5)個別表'!E"&amp;(A6-1)*39+37)</f>
        <v>0</v>
      </c>
      <c r="DU6" cm="1">
        <f t="array" aca="1" ref="DU6" ca="1">INDIRECT("'5)個別表'!F"&amp;(A6-1)*39+37)</f>
        <v>0</v>
      </c>
      <c r="DV6" cm="1">
        <f t="array" aca="1" ref="DV6" ca="1">INDIRECT("'5)個別表'!G"&amp;(A6-1)*39+37)</f>
        <v>0</v>
      </c>
      <c r="DW6" cm="1">
        <f t="array" aca="1" ref="DW6" ca="1">INDIRECT("'5)個別表'!H"&amp;(A6-1)*39+37)</f>
        <v>0</v>
      </c>
      <c r="DX6" cm="1">
        <f t="array" aca="1" ref="DX6" ca="1">INDIRECT("'5)個別表'!I"&amp;(A6-1)*39+37)</f>
        <v>0</v>
      </c>
      <c r="DY6" cm="1">
        <f t="array" aca="1" ref="DY6" ca="1">INDIRECT("'5)個別表'!J"&amp;(A6-1)*39+37)</f>
        <v>0</v>
      </c>
      <c r="DZ6" cm="1">
        <f t="array" aca="1" ref="DZ6" ca="1">INDIRECT("'5)個別表'!K"&amp;(A6-1)*39+37)</f>
        <v>0</v>
      </c>
      <c r="EA6" cm="1">
        <f t="array" aca="1" ref="EA6" ca="1">INDIRECT("'5)個別表'!C"&amp;(A6-1)*39+38)</f>
        <v>0</v>
      </c>
      <c r="EB6" cm="1">
        <f t="array" aca="1" ref="EB6" ca="1">INDIRECT("'5)個別表'!D"&amp;(A6-1)*39+38)</f>
        <v>0</v>
      </c>
      <c r="EC6" cm="1">
        <f t="array" aca="1" ref="EC6" ca="1">INDIRECT("'5)個別表'!E"&amp;(A6-1)*39+38)</f>
        <v>0</v>
      </c>
      <c r="ED6" cm="1">
        <f t="array" aca="1" ref="ED6" ca="1">INDIRECT("'5)個別表'!F"&amp;(A6-1)*39+38)</f>
        <v>0</v>
      </c>
      <c r="EE6" cm="1">
        <f t="array" aca="1" ref="EE6" ca="1">INDIRECT("'5)個別表'!G"&amp;(A6-1)*39+38)</f>
        <v>0</v>
      </c>
      <c r="EF6" cm="1">
        <f t="array" aca="1" ref="EF6" ca="1">INDIRECT("'5)個別表'!H"&amp;(A6-1)*39+38)</f>
        <v>0</v>
      </c>
      <c r="EG6" cm="1">
        <f t="array" aca="1" ref="EG6" ca="1">INDIRECT("'5)個別表'!I"&amp;(A6-1)*39+38)</f>
        <v>0</v>
      </c>
      <c r="EH6" cm="1">
        <f t="array" aca="1" ref="EH6" ca="1">INDIRECT("'5)個別表'!J"&amp;(A6-1)*39+38)</f>
        <v>0</v>
      </c>
      <c r="EI6" cm="1">
        <f t="array" aca="1" ref="EI6" ca="1">INDIRECT("'5)個別表'!K"&amp;(A6-1)*39+38)</f>
        <v>0</v>
      </c>
      <c r="EJ6" t="str" cm="1">
        <f t="array" aca="1" ref="EJ6" ca="1">INDIRECT("'5)個別表'!C"&amp;(A6-1)*39+39)</f>
        <v>空欄あり</v>
      </c>
      <c r="EK6" t="str" cm="1">
        <f t="array" aca="1" ref="EK6" ca="1">INDIRECT("'5)個別表'!D"&amp;(A6-1)*39+39)</f>
        <v>空欄あり</v>
      </c>
      <c r="EL6" t="str" cm="1">
        <f t="array" aca="1" ref="EL6" ca="1">INDIRECT("'5)個別表'!C"&amp;(A6-1)*39+40)</f>
        <v>-</v>
      </c>
      <c r="EM6" t="str" cm="1">
        <f t="array" aca="1" ref="EM6" ca="1">INDIRECT("'5)個別表'!D"&amp;(A6-1)*39+40)</f>
        <v>-</v>
      </c>
      <c r="EN6" t="str" cm="1">
        <f t="array" aca="1" ref="EN6" ca="1">INDIRECT("'5)個別表'!E"&amp;(A6-1)*39+40)</f>
        <v>-</v>
      </c>
    </row>
    <row r="7" spans="1:144">
      <c r="A7">
        <v>6</v>
      </c>
      <c r="B7" cm="1">
        <f t="array" aca="1" ref="B7" ca="1">INDIRECT("'5)個別表'!H"&amp;(A7-1)*39+5)</f>
        <v>0</v>
      </c>
      <c r="C7" cm="1">
        <f t="array" aca="1" ref="C7" ca="1">INDIRECT("'5)個別表'!C"&amp;(A7-1)*39+7)</f>
        <v>0</v>
      </c>
      <c r="D7" cm="1">
        <f t="array" aca="1" ref="D7" ca="1">INDIRECT("'5)個別表'!C"&amp;(A7-1)*39+8)</f>
        <v>0</v>
      </c>
      <c r="E7" cm="1">
        <f t="array" aca="1" ref="E7" ca="1">INDIRECT("'5)個別表'!C"&amp;(A7-1)*39+9)</f>
        <v>0</v>
      </c>
      <c r="F7" cm="1">
        <f t="array" aca="1" ref="F7" ca="1">INDIRECT("'5)個別表'!C"&amp;(A7-1)*39+10)</f>
        <v>0</v>
      </c>
      <c r="G7" cm="1">
        <f t="array" aca="1" ref="G7" ca="1">INDIRECT("'5)個別表'!F"&amp;(A7-1)*39+10)</f>
        <v>0</v>
      </c>
      <c r="H7" cm="1">
        <f t="array" aca="1" ref="H7" ca="1">INDIRECT("'5)個別表'!I"&amp;(A7-1)*39+10)</f>
        <v>0</v>
      </c>
      <c r="I7" cm="1">
        <f t="array" aca="1" ref="I7" ca="1">INDIRECT("'5)個別表'!C"&amp;(A7-1)*39+11)</f>
        <v>0</v>
      </c>
      <c r="J7" cm="1">
        <f t="array" aca="1" ref="J7" ca="1">INDIRECT("'5)個別表'!C"&amp;(A7-1)*39+12)</f>
        <v>0</v>
      </c>
      <c r="K7" cm="1">
        <f t="array" aca="1" ref="K7" ca="1">INDIRECT("'5)個別表'!C"&amp;(A7-1)*39+16)</f>
        <v>0</v>
      </c>
      <c r="L7" cm="1">
        <f t="array" aca="1" ref="L7" ca="1">INDIRECT("'5)個別表'!F"&amp;(A7-1)*39+16)</f>
        <v>0</v>
      </c>
      <c r="M7" cm="1">
        <f t="array" aca="1" ref="M7" ca="1">INDIRECT("'5)個別表'!H"&amp;(A7-1)*39+16)</f>
        <v>0</v>
      </c>
      <c r="N7" cm="1">
        <f t="array" aca="1" ref="N7" ca="1">INDIRECT("'5)個別表'!J"&amp;(A7-1)*39+16)</f>
        <v>0</v>
      </c>
      <c r="O7" cm="1">
        <f t="array" aca="1" ref="O7" ca="1">INDIRECT("'5)個別表'!C"&amp;(A7-1)*39+17)</f>
        <v>0</v>
      </c>
      <c r="P7" cm="1">
        <f t="array" aca="1" ref="P7" ca="1">INDIRECT("'5)個別表'!F"&amp;(A7-1)*39+17)</f>
        <v>0</v>
      </c>
      <c r="Q7" cm="1">
        <f t="array" aca="1" ref="Q7" ca="1">INDIRECT("'5)個別表'!H"&amp;(A7-1)*39+17)</f>
        <v>0</v>
      </c>
      <c r="R7" cm="1">
        <f t="array" aca="1" ref="R7" ca="1">INDIRECT("'5)個別表'!J"&amp;(A7-1)*39+17)</f>
        <v>0</v>
      </c>
      <c r="S7" cm="1">
        <f t="array" aca="1" ref="S7" ca="1">INDIRECT("'5)個別表'!C"&amp;(A7-1)*39+18)</f>
        <v>0</v>
      </c>
      <c r="T7" cm="1">
        <f t="array" aca="1" ref="T7" ca="1">INDIRECT("'5)個別表'!D"&amp;(A7-1)*39+23)</f>
        <v>0</v>
      </c>
      <c r="U7" cm="1">
        <f t="array" aca="1" ref="U7" ca="1">INDIRECT("'5)個別表'!I"&amp;(A7-1)*39+23)</f>
        <v>0</v>
      </c>
      <c r="V7" cm="1">
        <f t="array" aca="1" ref="V7" ca="1">INDIRECT("'5)個別表'!C"&amp;(A7-1)*39+26)</f>
        <v>0</v>
      </c>
      <c r="W7" cm="1">
        <f t="array" aca="1" ref="W7" ca="1">INDIRECT("'5)個別表'!D"&amp;(A7-1)*39+26)</f>
        <v>0</v>
      </c>
      <c r="X7" cm="1">
        <f t="array" aca="1" ref="X7" ca="1">INDIRECT("'5)個別表'!E"&amp;(A7-1)*39+26)</f>
        <v>0</v>
      </c>
      <c r="Y7" cm="1">
        <f t="array" aca="1" ref="Y7" ca="1">INDIRECT("'5)個別表'!F"&amp;(A7-1)*39+26)</f>
        <v>0</v>
      </c>
      <c r="Z7" cm="1">
        <f t="array" aca="1" ref="Z7" ca="1">INDIRECT("'5)個別表'!G"&amp;(A7-1)*39+26)</f>
        <v>0</v>
      </c>
      <c r="AA7" cm="1">
        <f t="array" aca="1" ref="AA7" ca="1">INDIRECT("'5)個別表'!H"&amp;(A7-1)*39+26)</f>
        <v>0</v>
      </c>
      <c r="AB7" cm="1">
        <f t="array" aca="1" ref="AB7" ca="1">INDIRECT("'5)個別表'!I"&amp;(A7-1)*39+26)</f>
        <v>0</v>
      </c>
      <c r="AC7" cm="1">
        <f t="array" aca="1" ref="AC7" ca="1">INDIRECT("'5)個別表'!J"&amp;(A7-1)*39+26)</f>
        <v>0</v>
      </c>
      <c r="AD7" cm="1">
        <f t="array" aca="1" ref="AD7" ca="1">INDIRECT("'5)個別表'!K"&amp;(A7-1)*39+26)</f>
        <v>0</v>
      </c>
      <c r="AE7" cm="1">
        <f t="array" aca="1" ref="AE7" ca="1">INDIRECT("'5)個別表'!C"&amp;(A7-1)*39+27)</f>
        <v>0</v>
      </c>
      <c r="AF7" cm="1">
        <f t="array" aca="1" ref="AF7" ca="1">INDIRECT("'5)個別表'!D"&amp;(A7-1)*39+27)</f>
        <v>0</v>
      </c>
      <c r="AG7" cm="1">
        <f t="array" aca="1" ref="AG7" ca="1">INDIRECT("'5)個別表'!E"&amp;(A7-1)*39+27)</f>
        <v>0</v>
      </c>
      <c r="AH7" cm="1">
        <f t="array" aca="1" ref="AH7" ca="1">INDIRECT("'5)個別表'!F"&amp;(A7-1)*39+27)</f>
        <v>0</v>
      </c>
      <c r="AI7" cm="1">
        <f t="array" aca="1" ref="AI7" ca="1">INDIRECT("'5)個別表'!G"&amp;(A7-1)*39+27)</f>
        <v>0</v>
      </c>
      <c r="AJ7" cm="1">
        <f t="array" aca="1" ref="AJ7" ca="1">INDIRECT("'5)個別表'!H"&amp;(A7-1)*39+27)</f>
        <v>0</v>
      </c>
      <c r="AK7" cm="1">
        <f t="array" aca="1" ref="AK7" ca="1">INDIRECT("'5)個別表'!I"&amp;(A7-1)*39+27)</f>
        <v>0</v>
      </c>
      <c r="AL7" cm="1">
        <f t="array" aca="1" ref="AL7" ca="1">INDIRECT("'5)個別表'!J"&amp;(A7-1)*39+27)</f>
        <v>0</v>
      </c>
      <c r="AM7" cm="1">
        <f t="array" aca="1" ref="AM7" ca="1">INDIRECT("'5)個別表'!K"&amp;(A7-1)*39+27)</f>
        <v>0</v>
      </c>
      <c r="AN7" cm="1">
        <f t="array" aca="1" ref="AN7" ca="1">INDIRECT("'5)個別表'!C"&amp;(A7-1)*39+28)</f>
        <v>0</v>
      </c>
      <c r="AO7" cm="1">
        <f t="array" aca="1" ref="AO7" ca="1">INDIRECT("'5)個別表'!D"&amp;(A7-1)*39+28)</f>
        <v>0</v>
      </c>
      <c r="AP7" cm="1">
        <f t="array" aca="1" ref="AP7" ca="1">INDIRECT("'5)個別表'!E"&amp;(A7-1)*39+28)</f>
        <v>0</v>
      </c>
      <c r="AQ7" cm="1">
        <f t="array" aca="1" ref="AQ7" ca="1">INDIRECT("'5)個別表'!F"&amp;(A7-1)*39+28)</f>
        <v>0</v>
      </c>
      <c r="AR7" cm="1">
        <f t="array" aca="1" ref="AR7" ca="1">INDIRECT("'5)個別表'!G"&amp;(A7-1)*39+28)</f>
        <v>0</v>
      </c>
      <c r="AS7" cm="1">
        <f t="array" aca="1" ref="AS7" ca="1">INDIRECT("'5)個別表'!H"&amp;(A7-1)*39+28)</f>
        <v>0</v>
      </c>
      <c r="AT7" cm="1">
        <f t="array" aca="1" ref="AT7" ca="1">INDIRECT("'5)個別表'!I"&amp;(A7-1)*39+28)</f>
        <v>0</v>
      </c>
      <c r="AU7" cm="1">
        <f t="array" aca="1" ref="AU7" ca="1">INDIRECT("'5)個別表'!J"&amp;(A7-1)*39+28)</f>
        <v>0</v>
      </c>
      <c r="AV7" cm="1">
        <f t="array" aca="1" ref="AV7" ca="1">INDIRECT("'5)個別表'!K"&amp;(A7-1)*39+28)</f>
        <v>0</v>
      </c>
      <c r="AW7" cm="1">
        <f t="array" aca="1" ref="AW7" ca="1">INDIRECT("'5)個別表'!C"&amp;(A7-1)*39+29)</f>
        <v>0</v>
      </c>
      <c r="AX7" cm="1">
        <f t="array" aca="1" ref="AX7" ca="1">INDIRECT("'5)個別表'!D"&amp;(A7-1)*39+29)</f>
        <v>0</v>
      </c>
      <c r="AY7" cm="1">
        <f t="array" aca="1" ref="AY7" ca="1">INDIRECT("'5)個別表'!E"&amp;(A7-1)*39+29)</f>
        <v>0</v>
      </c>
      <c r="AZ7" cm="1">
        <f t="array" aca="1" ref="AZ7" ca="1">INDIRECT("'5)個別表'!F"&amp;(A7-1)*39+29)</f>
        <v>0</v>
      </c>
      <c r="BA7" cm="1">
        <f t="array" aca="1" ref="BA7" ca="1">INDIRECT("'5)個別表'!G"&amp;(A7-1)*39+29)</f>
        <v>0</v>
      </c>
      <c r="BB7" cm="1">
        <f t="array" aca="1" ref="BB7" ca="1">INDIRECT("'5)個別表'!H"&amp;(A7-1)*39+29)</f>
        <v>0</v>
      </c>
      <c r="BC7" cm="1">
        <f t="array" aca="1" ref="BC7" ca="1">INDIRECT("'5)個別表'!I"&amp;(A7-1)*39+29)</f>
        <v>0</v>
      </c>
      <c r="BD7" cm="1">
        <f t="array" aca="1" ref="BD7" ca="1">INDIRECT("'5)個別表'!J"&amp;(A7-1)*39+29)</f>
        <v>0</v>
      </c>
      <c r="BE7" cm="1">
        <f t="array" aca="1" ref="BE7" ca="1">INDIRECT("'5)個別表'!K"&amp;(A7-1)*39+29)</f>
        <v>0</v>
      </c>
      <c r="BF7" cm="1">
        <f t="array" aca="1" ref="BF7" ca="1">INDIRECT("'5)個別表'!C"&amp;(A7-1)*39+30)</f>
        <v>0</v>
      </c>
      <c r="BG7" cm="1">
        <f t="array" aca="1" ref="BG7" ca="1">INDIRECT("'5)個別表'!D"&amp;(A7-1)*39+30)</f>
        <v>0</v>
      </c>
      <c r="BH7" cm="1">
        <f t="array" aca="1" ref="BH7" ca="1">INDIRECT("'5)個別表'!E"&amp;(A7-1)*39+30)</f>
        <v>0</v>
      </c>
      <c r="BI7" cm="1">
        <f t="array" aca="1" ref="BI7" ca="1">INDIRECT("'5)個別表'!F"&amp;(A7-1)*39+30)</f>
        <v>0</v>
      </c>
      <c r="BJ7" cm="1">
        <f t="array" aca="1" ref="BJ7" ca="1">INDIRECT("'5)個別表'!G"&amp;(A7-1)*39+30)</f>
        <v>0</v>
      </c>
      <c r="BK7" cm="1">
        <f t="array" aca="1" ref="BK7" ca="1">INDIRECT("'5)個別表'!H"&amp;(A7-1)*39+30)</f>
        <v>0</v>
      </c>
      <c r="BL7" cm="1">
        <f t="array" aca="1" ref="BL7" ca="1">INDIRECT("'5)個別表'!I"&amp;(A7-1)*39+30)</f>
        <v>0</v>
      </c>
      <c r="BM7" cm="1">
        <f t="array" aca="1" ref="BM7" ca="1">INDIRECT("'5)個別表'!J"&amp;(A7-1)*39+30)</f>
        <v>0</v>
      </c>
      <c r="BN7" cm="1">
        <f t="array" aca="1" ref="BN7" ca="1">INDIRECT("'5)個別表'!K"&amp;(A7-1)*39+30)</f>
        <v>0</v>
      </c>
      <c r="BO7" cm="1">
        <f t="array" aca="1" ref="BO7" ca="1">INDIRECT("'5)個別表'!C"&amp;(A7-1)*39+31)</f>
        <v>0</v>
      </c>
      <c r="BP7" cm="1">
        <f t="array" aca="1" ref="BP7" ca="1">INDIRECT("'5)個別表'!D"&amp;(A7-1)*39+31)</f>
        <v>0</v>
      </c>
      <c r="BQ7" cm="1">
        <f t="array" aca="1" ref="BQ7" ca="1">INDIRECT("'5)個別表'!E"&amp;(A7-1)*39+31)</f>
        <v>0</v>
      </c>
      <c r="BR7" cm="1">
        <f t="array" aca="1" ref="BR7" ca="1">INDIRECT("'5)個別表'!F"&amp;(A7-1)*39+31)</f>
        <v>0</v>
      </c>
      <c r="BS7" cm="1">
        <f t="array" aca="1" ref="BS7" ca="1">INDIRECT("'5)個別表'!G"&amp;(A7-1)*39+31)</f>
        <v>0</v>
      </c>
      <c r="BT7" cm="1">
        <f t="array" aca="1" ref="BT7" ca="1">INDIRECT("'5)個別表'!H"&amp;(A7-1)*39+31)</f>
        <v>0</v>
      </c>
      <c r="BU7" cm="1">
        <f t="array" aca="1" ref="BU7" ca="1">INDIRECT("'5)個別表'!I"&amp;(A7-1)*39+31)</f>
        <v>0</v>
      </c>
      <c r="BV7" cm="1">
        <f t="array" aca="1" ref="BV7" ca="1">INDIRECT("'5)個別表'!J"&amp;(A7-1)*39+31)</f>
        <v>0</v>
      </c>
      <c r="BW7" cm="1">
        <f t="array" aca="1" ref="BW7" ca="1">INDIRECT("'5)個別表'!K"&amp;(A7-1)*39+31)</f>
        <v>0</v>
      </c>
      <c r="BX7" cm="1">
        <f t="array" aca="1" ref="BX7" ca="1">INDIRECT("'5)個別表'!C"&amp;(A7-1)*39+32)</f>
        <v>0</v>
      </c>
      <c r="BY7" cm="1">
        <f t="array" aca="1" ref="BY7" ca="1">INDIRECT("'5)個別表'!D"&amp;(A7-1)*39+32)</f>
        <v>0</v>
      </c>
      <c r="BZ7" cm="1">
        <f t="array" aca="1" ref="BZ7" ca="1">INDIRECT("'5)個別表'!E"&amp;(A7-1)*39+32)</f>
        <v>0</v>
      </c>
      <c r="CA7" cm="1">
        <f t="array" aca="1" ref="CA7" ca="1">INDIRECT("'5)個別表'!F"&amp;(A7-1)*39+32)</f>
        <v>0</v>
      </c>
      <c r="CB7" cm="1">
        <f t="array" aca="1" ref="CB7" ca="1">INDIRECT("'5)個別表'!G"&amp;(A7-1)*39+32)</f>
        <v>0</v>
      </c>
      <c r="CC7" cm="1">
        <f t="array" aca="1" ref="CC7" ca="1">INDIRECT("'5)個別表'!H"&amp;(A7-1)*39+32)</f>
        <v>0</v>
      </c>
      <c r="CD7" cm="1">
        <f t="array" aca="1" ref="CD7" ca="1">INDIRECT("'5)個別表'!I"&amp;(A7-1)*39+32)</f>
        <v>0</v>
      </c>
      <c r="CE7" cm="1">
        <f t="array" aca="1" ref="CE7" ca="1">INDIRECT("'5)個別表'!J"&amp;(A7-1)*39+32)</f>
        <v>0</v>
      </c>
      <c r="CF7" cm="1">
        <f t="array" aca="1" ref="CF7" ca="1">INDIRECT("'5)個別表'!K"&amp;(A7-1)*39+32)</f>
        <v>0</v>
      </c>
      <c r="CG7" t="str" cm="1">
        <f t="array" aca="1" ref="CG7" ca="1">INDIRECT("'5)個別表'!A"&amp;(A7-1)*39+33)</f>
        <v>⑧選択してください（プルダウン）</v>
      </c>
      <c r="CH7" cm="1">
        <f t="array" aca="1" ref="CH7" ca="1">INDIRECT("'5)個別表'!C"&amp;(A7-1)*39+33)</f>
        <v>0</v>
      </c>
      <c r="CI7" cm="1">
        <f t="array" aca="1" ref="CI7" ca="1">INDIRECT("'5)個別表'!D"&amp;(A7-1)*39+33)</f>
        <v>0</v>
      </c>
      <c r="CJ7" cm="1">
        <f t="array" aca="1" ref="CJ7" ca="1">INDIRECT("'5)個別表'!E"&amp;(A7-1)*39+33)</f>
        <v>0</v>
      </c>
      <c r="CK7" cm="1">
        <f t="array" aca="1" ref="CK7" ca="1">INDIRECT("'5)個別表'!F"&amp;(A7-1)*39+33)</f>
        <v>0</v>
      </c>
      <c r="CL7" cm="1">
        <f t="array" aca="1" ref="CL7" ca="1">INDIRECT("'5)個別表'!G"&amp;(A7-1)*39+33)</f>
        <v>0</v>
      </c>
      <c r="CM7" cm="1">
        <f t="array" aca="1" ref="CM7" ca="1">INDIRECT("'5)個別表'!H"&amp;(A7-1)*39+33)</f>
        <v>0</v>
      </c>
      <c r="CN7" cm="1">
        <f t="array" aca="1" ref="CN7" ca="1">INDIRECT("'5)個別表'!I"&amp;(A7-1)*39+33)</f>
        <v>0</v>
      </c>
      <c r="CO7" cm="1">
        <f t="array" aca="1" ref="CO7" ca="1">INDIRECT("'5)個別表'!J"&amp;(A7-1)*39+33)</f>
        <v>0</v>
      </c>
      <c r="CP7" cm="1">
        <f t="array" aca="1" ref="CP7" ca="1">INDIRECT("'5)個別表'!K"&amp;(A7-1)*39+33)</f>
        <v>0</v>
      </c>
      <c r="CQ7" cm="1">
        <f t="array" aca="1" ref="CQ7" ca="1">INDIRECT("'5)個別表'!C"&amp;(A7-1)*39+34)</f>
        <v>0</v>
      </c>
      <c r="CR7" cm="1">
        <f t="array" aca="1" ref="CR7" ca="1">INDIRECT("'5)個別表'!D"&amp;(A7-1)*39+34)</f>
        <v>0</v>
      </c>
      <c r="CS7" cm="1">
        <f t="array" aca="1" ref="CS7" ca="1">INDIRECT("'5)個別表'!E"&amp;(A7-1)*39+34)</f>
        <v>0</v>
      </c>
      <c r="CT7" cm="1">
        <f t="array" aca="1" ref="CT7" ca="1">INDIRECT("'5)個別表'!F"&amp;(A7-1)*39+34)</f>
        <v>0</v>
      </c>
      <c r="CU7" cm="1">
        <f t="array" aca="1" ref="CU7" ca="1">INDIRECT("'5)個別表'!G"&amp;(A7-1)*39+34)</f>
        <v>0</v>
      </c>
      <c r="CV7" cm="1">
        <f t="array" aca="1" ref="CV7" ca="1">INDIRECT("'5)個別表'!H"&amp;(A7-1)*39+34)</f>
        <v>0</v>
      </c>
      <c r="CW7" cm="1">
        <f t="array" aca="1" ref="CW7" ca="1">INDIRECT("'5)個別表'!I"&amp;(A7-1)*39+34)</f>
        <v>0</v>
      </c>
      <c r="CX7" cm="1">
        <f t="array" aca="1" ref="CX7" ca="1">INDIRECT("'5)個別表'!J"&amp;(A7-1)*39+34)</f>
        <v>0</v>
      </c>
      <c r="CY7" cm="1">
        <f t="array" aca="1" ref="CY7" ca="1">INDIRECT("'5)個別表'!K"&amp;(A7-1)*39+34)</f>
        <v>0</v>
      </c>
      <c r="CZ7" cm="1">
        <f t="array" aca="1" ref="CZ7" ca="1">INDIRECT("'5)個別表'!C"&amp;(A7-1)*39+35)</f>
        <v>0</v>
      </c>
      <c r="DA7" cm="1">
        <f t="array" aca="1" ref="DA7" ca="1">INDIRECT("'5)個別表'!D"&amp;(A7-1)*39+35)</f>
        <v>0</v>
      </c>
      <c r="DB7" cm="1">
        <f t="array" aca="1" ref="DB7" ca="1">INDIRECT("'5)個別表'!E"&amp;(A7-1)*39+35)</f>
        <v>0</v>
      </c>
      <c r="DC7" cm="1">
        <f t="array" aca="1" ref="DC7" ca="1">INDIRECT("'5)個別表'!F"&amp;(A7-1)*39+35)</f>
        <v>0</v>
      </c>
      <c r="DD7" cm="1">
        <f t="array" aca="1" ref="DD7" ca="1">INDIRECT("'5)個別表'!G"&amp;(A7-1)*39+35)</f>
        <v>0</v>
      </c>
      <c r="DE7" cm="1">
        <f t="array" aca="1" ref="DE7" ca="1">INDIRECT("'5)個別表'!H"&amp;(A7-1)*39+35)</f>
        <v>0</v>
      </c>
      <c r="DF7" cm="1">
        <f t="array" aca="1" ref="DF7" ca="1">INDIRECT("'5)個別表'!I"&amp;(A7-1)*39+35)</f>
        <v>0</v>
      </c>
      <c r="DG7" cm="1">
        <f t="array" aca="1" ref="DG7" ca="1">INDIRECT("'5)個別表'!J"&amp;(A7-1)*39+35)</f>
        <v>0</v>
      </c>
      <c r="DH7" cm="1">
        <f t="array" aca="1" ref="DH7" ca="1">INDIRECT("'5)個別表'!K"&amp;(A7-1)*39+35)</f>
        <v>0</v>
      </c>
      <c r="DI7" cm="1">
        <f t="array" aca="1" ref="DI7" ca="1">INDIRECT("'5)個別表'!C"&amp;(A7-1)*39+36)</f>
        <v>0</v>
      </c>
      <c r="DJ7" cm="1">
        <f t="array" aca="1" ref="DJ7" ca="1">INDIRECT("'5)個別表'!D"&amp;(A7-1)*39+36)</f>
        <v>0</v>
      </c>
      <c r="DK7" cm="1">
        <f t="array" aca="1" ref="DK7" ca="1">INDIRECT("'5)個別表'!E"&amp;(A7-1)*39+36)</f>
        <v>0</v>
      </c>
      <c r="DL7" cm="1">
        <f t="array" aca="1" ref="DL7" ca="1">INDIRECT("'5)個別表'!F"&amp;(A7-1)*39+36)</f>
        <v>0</v>
      </c>
      <c r="DM7" cm="1">
        <f t="array" aca="1" ref="DM7" ca="1">INDIRECT("'5)個別表'!G"&amp;(A7-1)*39+36)</f>
        <v>0</v>
      </c>
      <c r="DN7" cm="1">
        <f t="array" aca="1" ref="DN7" ca="1">INDIRECT("'5)個別表'!H"&amp;(A7-1)*39+36)</f>
        <v>0</v>
      </c>
      <c r="DO7" cm="1">
        <f t="array" aca="1" ref="DO7" ca="1">INDIRECT("'5)個別表'!I"&amp;(A7-1)*39+36)</f>
        <v>0</v>
      </c>
      <c r="DP7" cm="1">
        <f t="array" aca="1" ref="DP7" ca="1">INDIRECT("'5)個別表'!J"&amp;(A7-1)*39+36)</f>
        <v>0</v>
      </c>
      <c r="DQ7" cm="1">
        <f t="array" aca="1" ref="DQ7" ca="1">INDIRECT("'5)個別表'!K"&amp;(A7-1)*39+36)</f>
        <v>0</v>
      </c>
      <c r="DR7" cm="1">
        <f t="array" aca="1" ref="DR7" ca="1">INDIRECT("'5)個別表'!C"&amp;(A7-1)*39+37)</f>
        <v>0</v>
      </c>
      <c r="DS7" cm="1">
        <f t="array" aca="1" ref="DS7" ca="1">INDIRECT("'5)個別表'!D"&amp;(A7-1)*39+37)</f>
        <v>0</v>
      </c>
      <c r="DT7" cm="1">
        <f t="array" aca="1" ref="DT7" ca="1">INDIRECT("'5)個別表'!E"&amp;(A7-1)*39+37)</f>
        <v>0</v>
      </c>
      <c r="DU7" cm="1">
        <f t="array" aca="1" ref="DU7" ca="1">INDIRECT("'5)個別表'!F"&amp;(A7-1)*39+37)</f>
        <v>0</v>
      </c>
      <c r="DV7" cm="1">
        <f t="array" aca="1" ref="DV7" ca="1">INDIRECT("'5)個別表'!G"&amp;(A7-1)*39+37)</f>
        <v>0</v>
      </c>
      <c r="DW7" cm="1">
        <f t="array" aca="1" ref="DW7" ca="1">INDIRECT("'5)個別表'!H"&amp;(A7-1)*39+37)</f>
        <v>0</v>
      </c>
      <c r="DX7" cm="1">
        <f t="array" aca="1" ref="DX7" ca="1">INDIRECT("'5)個別表'!I"&amp;(A7-1)*39+37)</f>
        <v>0</v>
      </c>
      <c r="DY7" cm="1">
        <f t="array" aca="1" ref="DY7" ca="1">INDIRECT("'5)個別表'!J"&amp;(A7-1)*39+37)</f>
        <v>0</v>
      </c>
      <c r="DZ7" cm="1">
        <f t="array" aca="1" ref="DZ7" ca="1">INDIRECT("'5)個別表'!K"&amp;(A7-1)*39+37)</f>
        <v>0</v>
      </c>
      <c r="EA7" cm="1">
        <f t="array" aca="1" ref="EA7" ca="1">INDIRECT("'5)個別表'!C"&amp;(A7-1)*39+38)</f>
        <v>0</v>
      </c>
      <c r="EB7" cm="1">
        <f t="array" aca="1" ref="EB7" ca="1">INDIRECT("'5)個別表'!D"&amp;(A7-1)*39+38)</f>
        <v>0</v>
      </c>
      <c r="EC7" cm="1">
        <f t="array" aca="1" ref="EC7" ca="1">INDIRECT("'5)個別表'!E"&amp;(A7-1)*39+38)</f>
        <v>0</v>
      </c>
      <c r="ED7" cm="1">
        <f t="array" aca="1" ref="ED7" ca="1">INDIRECT("'5)個別表'!F"&amp;(A7-1)*39+38)</f>
        <v>0</v>
      </c>
      <c r="EE7" cm="1">
        <f t="array" aca="1" ref="EE7" ca="1">INDIRECT("'5)個別表'!G"&amp;(A7-1)*39+38)</f>
        <v>0</v>
      </c>
      <c r="EF7" cm="1">
        <f t="array" aca="1" ref="EF7" ca="1">INDIRECT("'5)個別表'!H"&amp;(A7-1)*39+38)</f>
        <v>0</v>
      </c>
      <c r="EG7" cm="1">
        <f t="array" aca="1" ref="EG7" ca="1">INDIRECT("'5)個別表'!I"&amp;(A7-1)*39+38)</f>
        <v>0</v>
      </c>
      <c r="EH7" cm="1">
        <f t="array" aca="1" ref="EH7" ca="1">INDIRECT("'5)個別表'!J"&amp;(A7-1)*39+38)</f>
        <v>0</v>
      </c>
      <c r="EI7" cm="1">
        <f t="array" aca="1" ref="EI7" ca="1">INDIRECT("'5)個別表'!K"&amp;(A7-1)*39+38)</f>
        <v>0</v>
      </c>
      <c r="EJ7" t="str" cm="1">
        <f t="array" aca="1" ref="EJ7" ca="1">INDIRECT("'5)個別表'!C"&amp;(A7-1)*39+39)</f>
        <v>空欄あり</v>
      </c>
      <c r="EK7" t="str" cm="1">
        <f t="array" aca="1" ref="EK7" ca="1">INDIRECT("'5)個別表'!D"&amp;(A7-1)*39+39)</f>
        <v>空欄あり</v>
      </c>
      <c r="EL7" t="str" cm="1">
        <f t="array" aca="1" ref="EL7" ca="1">INDIRECT("'5)個別表'!C"&amp;(A7-1)*39+40)</f>
        <v>-</v>
      </c>
      <c r="EM7" t="str" cm="1">
        <f t="array" aca="1" ref="EM7" ca="1">INDIRECT("'5)個別表'!D"&amp;(A7-1)*39+40)</f>
        <v>-</v>
      </c>
      <c r="EN7" t="str" cm="1">
        <f t="array" aca="1" ref="EN7" ca="1">INDIRECT("'5)個別表'!E"&amp;(A7-1)*39+40)</f>
        <v>-</v>
      </c>
    </row>
    <row r="8" spans="1:144">
      <c r="A8">
        <v>7</v>
      </c>
      <c r="B8" cm="1">
        <f t="array" aca="1" ref="B8" ca="1">INDIRECT("'5)個別表'!H"&amp;(A8-1)*39+5)</f>
        <v>0</v>
      </c>
      <c r="C8" cm="1">
        <f t="array" aca="1" ref="C8" ca="1">INDIRECT("'5)個別表'!C"&amp;(A8-1)*39+7)</f>
        <v>0</v>
      </c>
      <c r="D8" cm="1">
        <f t="array" aca="1" ref="D8" ca="1">INDIRECT("'5)個別表'!C"&amp;(A8-1)*39+8)</f>
        <v>0</v>
      </c>
      <c r="E8" cm="1">
        <f t="array" aca="1" ref="E8" ca="1">INDIRECT("'5)個別表'!C"&amp;(A8-1)*39+9)</f>
        <v>0</v>
      </c>
      <c r="F8" cm="1">
        <f t="array" aca="1" ref="F8" ca="1">INDIRECT("'5)個別表'!C"&amp;(A8-1)*39+10)</f>
        <v>0</v>
      </c>
      <c r="G8" cm="1">
        <f t="array" aca="1" ref="G8" ca="1">INDIRECT("'5)個別表'!F"&amp;(A8-1)*39+10)</f>
        <v>0</v>
      </c>
      <c r="H8" cm="1">
        <f t="array" aca="1" ref="H8" ca="1">INDIRECT("'5)個別表'!I"&amp;(A8-1)*39+10)</f>
        <v>0</v>
      </c>
      <c r="I8" cm="1">
        <f t="array" aca="1" ref="I8" ca="1">INDIRECT("'5)個別表'!C"&amp;(A8-1)*39+11)</f>
        <v>0</v>
      </c>
      <c r="J8" cm="1">
        <f t="array" aca="1" ref="J8" ca="1">INDIRECT("'5)個別表'!C"&amp;(A8-1)*39+12)</f>
        <v>0</v>
      </c>
      <c r="K8" cm="1">
        <f t="array" aca="1" ref="K8" ca="1">INDIRECT("'5)個別表'!C"&amp;(A8-1)*39+16)</f>
        <v>0</v>
      </c>
      <c r="L8" cm="1">
        <f t="array" aca="1" ref="L8" ca="1">INDIRECT("'5)個別表'!F"&amp;(A8-1)*39+16)</f>
        <v>0</v>
      </c>
      <c r="M8" cm="1">
        <f t="array" aca="1" ref="M8" ca="1">INDIRECT("'5)個別表'!H"&amp;(A8-1)*39+16)</f>
        <v>0</v>
      </c>
      <c r="N8" cm="1">
        <f t="array" aca="1" ref="N8" ca="1">INDIRECT("'5)個別表'!J"&amp;(A8-1)*39+16)</f>
        <v>0</v>
      </c>
      <c r="O8" cm="1">
        <f t="array" aca="1" ref="O8" ca="1">INDIRECT("'5)個別表'!C"&amp;(A8-1)*39+17)</f>
        <v>0</v>
      </c>
      <c r="P8" cm="1">
        <f t="array" aca="1" ref="P8" ca="1">INDIRECT("'5)個別表'!F"&amp;(A8-1)*39+17)</f>
        <v>0</v>
      </c>
      <c r="Q8" cm="1">
        <f t="array" aca="1" ref="Q8" ca="1">INDIRECT("'5)個別表'!H"&amp;(A8-1)*39+17)</f>
        <v>0</v>
      </c>
      <c r="R8" cm="1">
        <f t="array" aca="1" ref="R8" ca="1">INDIRECT("'5)個別表'!J"&amp;(A8-1)*39+17)</f>
        <v>0</v>
      </c>
      <c r="S8" cm="1">
        <f t="array" aca="1" ref="S8" ca="1">INDIRECT("'5)個別表'!C"&amp;(A8-1)*39+18)</f>
        <v>0</v>
      </c>
      <c r="T8" cm="1">
        <f t="array" aca="1" ref="T8" ca="1">INDIRECT("'5)個別表'!D"&amp;(A8-1)*39+23)</f>
        <v>0</v>
      </c>
      <c r="U8" cm="1">
        <f t="array" aca="1" ref="U8" ca="1">INDIRECT("'5)個別表'!I"&amp;(A8-1)*39+23)</f>
        <v>0</v>
      </c>
      <c r="V8" cm="1">
        <f t="array" aca="1" ref="V8" ca="1">INDIRECT("'5)個別表'!C"&amp;(A8-1)*39+26)</f>
        <v>0</v>
      </c>
      <c r="W8" cm="1">
        <f t="array" aca="1" ref="W8" ca="1">INDIRECT("'5)個別表'!D"&amp;(A8-1)*39+26)</f>
        <v>0</v>
      </c>
      <c r="X8" cm="1">
        <f t="array" aca="1" ref="X8" ca="1">INDIRECT("'5)個別表'!E"&amp;(A8-1)*39+26)</f>
        <v>0</v>
      </c>
      <c r="Y8" cm="1">
        <f t="array" aca="1" ref="Y8" ca="1">INDIRECT("'5)個別表'!F"&amp;(A8-1)*39+26)</f>
        <v>0</v>
      </c>
      <c r="Z8" cm="1">
        <f t="array" aca="1" ref="Z8" ca="1">INDIRECT("'5)個別表'!G"&amp;(A8-1)*39+26)</f>
        <v>0</v>
      </c>
      <c r="AA8" cm="1">
        <f t="array" aca="1" ref="AA8" ca="1">INDIRECT("'5)個別表'!H"&amp;(A8-1)*39+26)</f>
        <v>0</v>
      </c>
      <c r="AB8" cm="1">
        <f t="array" aca="1" ref="AB8" ca="1">INDIRECT("'5)個別表'!I"&amp;(A8-1)*39+26)</f>
        <v>0</v>
      </c>
      <c r="AC8" cm="1">
        <f t="array" aca="1" ref="AC8" ca="1">INDIRECT("'5)個別表'!J"&amp;(A8-1)*39+26)</f>
        <v>0</v>
      </c>
      <c r="AD8" cm="1">
        <f t="array" aca="1" ref="AD8" ca="1">INDIRECT("'5)個別表'!K"&amp;(A8-1)*39+26)</f>
        <v>0</v>
      </c>
      <c r="AE8" cm="1">
        <f t="array" aca="1" ref="AE8" ca="1">INDIRECT("'5)個別表'!C"&amp;(A8-1)*39+27)</f>
        <v>0</v>
      </c>
      <c r="AF8" cm="1">
        <f t="array" aca="1" ref="AF8" ca="1">INDIRECT("'5)個別表'!D"&amp;(A8-1)*39+27)</f>
        <v>0</v>
      </c>
      <c r="AG8" cm="1">
        <f t="array" aca="1" ref="AG8" ca="1">INDIRECT("'5)個別表'!E"&amp;(A8-1)*39+27)</f>
        <v>0</v>
      </c>
      <c r="AH8" cm="1">
        <f t="array" aca="1" ref="AH8" ca="1">INDIRECT("'5)個別表'!F"&amp;(A8-1)*39+27)</f>
        <v>0</v>
      </c>
      <c r="AI8" cm="1">
        <f t="array" aca="1" ref="AI8" ca="1">INDIRECT("'5)個別表'!G"&amp;(A8-1)*39+27)</f>
        <v>0</v>
      </c>
      <c r="AJ8" cm="1">
        <f t="array" aca="1" ref="AJ8" ca="1">INDIRECT("'5)個別表'!H"&amp;(A8-1)*39+27)</f>
        <v>0</v>
      </c>
      <c r="AK8" cm="1">
        <f t="array" aca="1" ref="AK8" ca="1">INDIRECT("'5)個別表'!I"&amp;(A8-1)*39+27)</f>
        <v>0</v>
      </c>
      <c r="AL8" cm="1">
        <f t="array" aca="1" ref="AL8" ca="1">INDIRECT("'5)個別表'!J"&amp;(A8-1)*39+27)</f>
        <v>0</v>
      </c>
      <c r="AM8" cm="1">
        <f t="array" aca="1" ref="AM8" ca="1">INDIRECT("'5)個別表'!K"&amp;(A8-1)*39+27)</f>
        <v>0</v>
      </c>
      <c r="AN8" cm="1">
        <f t="array" aca="1" ref="AN8" ca="1">INDIRECT("'5)個別表'!C"&amp;(A8-1)*39+28)</f>
        <v>0</v>
      </c>
      <c r="AO8" cm="1">
        <f t="array" aca="1" ref="AO8" ca="1">INDIRECT("'5)個別表'!D"&amp;(A8-1)*39+28)</f>
        <v>0</v>
      </c>
      <c r="AP8" cm="1">
        <f t="array" aca="1" ref="AP8" ca="1">INDIRECT("'5)個別表'!E"&amp;(A8-1)*39+28)</f>
        <v>0</v>
      </c>
      <c r="AQ8" cm="1">
        <f t="array" aca="1" ref="AQ8" ca="1">INDIRECT("'5)個別表'!F"&amp;(A8-1)*39+28)</f>
        <v>0</v>
      </c>
      <c r="AR8" cm="1">
        <f t="array" aca="1" ref="AR8" ca="1">INDIRECT("'5)個別表'!G"&amp;(A8-1)*39+28)</f>
        <v>0</v>
      </c>
      <c r="AS8" cm="1">
        <f t="array" aca="1" ref="AS8" ca="1">INDIRECT("'5)個別表'!H"&amp;(A8-1)*39+28)</f>
        <v>0</v>
      </c>
      <c r="AT8" cm="1">
        <f t="array" aca="1" ref="AT8" ca="1">INDIRECT("'5)個別表'!I"&amp;(A8-1)*39+28)</f>
        <v>0</v>
      </c>
      <c r="AU8" cm="1">
        <f t="array" aca="1" ref="AU8" ca="1">INDIRECT("'5)個別表'!J"&amp;(A8-1)*39+28)</f>
        <v>0</v>
      </c>
      <c r="AV8" cm="1">
        <f t="array" aca="1" ref="AV8" ca="1">INDIRECT("'5)個別表'!K"&amp;(A8-1)*39+28)</f>
        <v>0</v>
      </c>
      <c r="AW8" cm="1">
        <f t="array" aca="1" ref="AW8" ca="1">INDIRECT("'5)個別表'!C"&amp;(A8-1)*39+29)</f>
        <v>0</v>
      </c>
      <c r="AX8" cm="1">
        <f t="array" aca="1" ref="AX8" ca="1">INDIRECT("'5)個別表'!D"&amp;(A8-1)*39+29)</f>
        <v>0</v>
      </c>
      <c r="AY8" cm="1">
        <f t="array" aca="1" ref="AY8" ca="1">INDIRECT("'5)個別表'!E"&amp;(A8-1)*39+29)</f>
        <v>0</v>
      </c>
      <c r="AZ8" cm="1">
        <f t="array" aca="1" ref="AZ8" ca="1">INDIRECT("'5)個別表'!F"&amp;(A8-1)*39+29)</f>
        <v>0</v>
      </c>
      <c r="BA8" cm="1">
        <f t="array" aca="1" ref="BA8" ca="1">INDIRECT("'5)個別表'!G"&amp;(A8-1)*39+29)</f>
        <v>0</v>
      </c>
      <c r="BB8" cm="1">
        <f t="array" aca="1" ref="BB8" ca="1">INDIRECT("'5)個別表'!H"&amp;(A8-1)*39+29)</f>
        <v>0</v>
      </c>
      <c r="BC8" cm="1">
        <f t="array" aca="1" ref="BC8" ca="1">INDIRECT("'5)個別表'!I"&amp;(A8-1)*39+29)</f>
        <v>0</v>
      </c>
      <c r="BD8" cm="1">
        <f t="array" aca="1" ref="BD8" ca="1">INDIRECT("'5)個別表'!J"&amp;(A8-1)*39+29)</f>
        <v>0</v>
      </c>
      <c r="BE8" cm="1">
        <f t="array" aca="1" ref="BE8" ca="1">INDIRECT("'5)個別表'!K"&amp;(A8-1)*39+29)</f>
        <v>0</v>
      </c>
      <c r="BF8" cm="1">
        <f t="array" aca="1" ref="BF8" ca="1">INDIRECT("'5)個別表'!C"&amp;(A8-1)*39+30)</f>
        <v>0</v>
      </c>
      <c r="BG8" cm="1">
        <f t="array" aca="1" ref="BG8" ca="1">INDIRECT("'5)個別表'!D"&amp;(A8-1)*39+30)</f>
        <v>0</v>
      </c>
      <c r="BH8" cm="1">
        <f t="array" aca="1" ref="BH8" ca="1">INDIRECT("'5)個別表'!E"&amp;(A8-1)*39+30)</f>
        <v>0</v>
      </c>
      <c r="BI8" cm="1">
        <f t="array" aca="1" ref="BI8" ca="1">INDIRECT("'5)個別表'!F"&amp;(A8-1)*39+30)</f>
        <v>0</v>
      </c>
      <c r="BJ8" cm="1">
        <f t="array" aca="1" ref="BJ8" ca="1">INDIRECT("'5)個別表'!G"&amp;(A8-1)*39+30)</f>
        <v>0</v>
      </c>
      <c r="BK8" cm="1">
        <f t="array" aca="1" ref="BK8" ca="1">INDIRECT("'5)個別表'!H"&amp;(A8-1)*39+30)</f>
        <v>0</v>
      </c>
      <c r="BL8" cm="1">
        <f t="array" aca="1" ref="BL8" ca="1">INDIRECT("'5)個別表'!I"&amp;(A8-1)*39+30)</f>
        <v>0</v>
      </c>
      <c r="BM8" cm="1">
        <f t="array" aca="1" ref="BM8" ca="1">INDIRECT("'5)個別表'!J"&amp;(A8-1)*39+30)</f>
        <v>0</v>
      </c>
      <c r="BN8" cm="1">
        <f t="array" aca="1" ref="BN8" ca="1">INDIRECT("'5)個別表'!K"&amp;(A8-1)*39+30)</f>
        <v>0</v>
      </c>
      <c r="BO8" cm="1">
        <f t="array" aca="1" ref="BO8" ca="1">INDIRECT("'5)個別表'!C"&amp;(A8-1)*39+31)</f>
        <v>0</v>
      </c>
      <c r="BP8" cm="1">
        <f t="array" aca="1" ref="BP8" ca="1">INDIRECT("'5)個別表'!D"&amp;(A8-1)*39+31)</f>
        <v>0</v>
      </c>
      <c r="BQ8" cm="1">
        <f t="array" aca="1" ref="BQ8" ca="1">INDIRECT("'5)個別表'!E"&amp;(A8-1)*39+31)</f>
        <v>0</v>
      </c>
      <c r="BR8" cm="1">
        <f t="array" aca="1" ref="BR8" ca="1">INDIRECT("'5)個別表'!F"&amp;(A8-1)*39+31)</f>
        <v>0</v>
      </c>
      <c r="BS8" cm="1">
        <f t="array" aca="1" ref="BS8" ca="1">INDIRECT("'5)個別表'!G"&amp;(A8-1)*39+31)</f>
        <v>0</v>
      </c>
      <c r="BT8" cm="1">
        <f t="array" aca="1" ref="BT8" ca="1">INDIRECT("'5)個別表'!H"&amp;(A8-1)*39+31)</f>
        <v>0</v>
      </c>
      <c r="BU8" cm="1">
        <f t="array" aca="1" ref="BU8" ca="1">INDIRECT("'5)個別表'!I"&amp;(A8-1)*39+31)</f>
        <v>0</v>
      </c>
      <c r="BV8" cm="1">
        <f t="array" aca="1" ref="BV8" ca="1">INDIRECT("'5)個別表'!J"&amp;(A8-1)*39+31)</f>
        <v>0</v>
      </c>
      <c r="BW8" cm="1">
        <f t="array" aca="1" ref="BW8" ca="1">INDIRECT("'5)個別表'!K"&amp;(A8-1)*39+31)</f>
        <v>0</v>
      </c>
      <c r="BX8" cm="1">
        <f t="array" aca="1" ref="BX8" ca="1">INDIRECT("'5)個別表'!C"&amp;(A8-1)*39+32)</f>
        <v>0</v>
      </c>
      <c r="BY8" cm="1">
        <f t="array" aca="1" ref="BY8" ca="1">INDIRECT("'5)個別表'!D"&amp;(A8-1)*39+32)</f>
        <v>0</v>
      </c>
      <c r="BZ8" cm="1">
        <f t="array" aca="1" ref="BZ8" ca="1">INDIRECT("'5)個別表'!E"&amp;(A8-1)*39+32)</f>
        <v>0</v>
      </c>
      <c r="CA8" cm="1">
        <f t="array" aca="1" ref="CA8" ca="1">INDIRECT("'5)個別表'!F"&amp;(A8-1)*39+32)</f>
        <v>0</v>
      </c>
      <c r="CB8" cm="1">
        <f t="array" aca="1" ref="CB8" ca="1">INDIRECT("'5)個別表'!G"&amp;(A8-1)*39+32)</f>
        <v>0</v>
      </c>
      <c r="CC8" cm="1">
        <f t="array" aca="1" ref="CC8" ca="1">INDIRECT("'5)個別表'!H"&amp;(A8-1)*39+32)</f>
        <v>0</v>
      </c>
      <c r="CD8" cm="1">
        <f t="array" aca="1" ref="CD8" ca="1">INDIRECT("'5)個別表'!I"&amp;(A8-1)*39+32)</f>
        <v>0</v>
      </c>
      <c r="CE8" cm="1">
        <f t="array" aca="1" ref="CE8" ca="1">INDIRECT("'5)個別表'!J"&amp;(A8-1)*39+32)</f>
        <v>0</v>
      </c>
      <c r="CF8" cm="1">
        <f t="array" aca="1" ref="CF8" ca="1">INDIRECT("'5)個別表'!K"&amp;(A8-1)*39+32)</f>
        <v>0</v>
      </c>
      <c r="CG8" t="str" cm="1">
        <f t="array" aca="1" ref="CG8" ca="1">INDIRECT("'5)個別表'!A"&amp;(A8-1)*39+33)</f>
        <v>⑧選択してください（プルダウン）</v>
      </c>
      <c r="CH8" cm="1">
        <f t="array" aca="1" ref="CH8" ca="1">INDIRECT("'5)個別表'!C"&amp;(A8-1)*39+33)</f>
        <v>0</v>
      </c>
      <c r="CI8" cm="1">
        <f t="array" aca="1" ref="CI8" ca="1">INDIRECT("'5)個別表'!D"&amp;(A8-1)*39+33)</f>
        <v>0</v>
      </c>
      <c r="CJ8" cm="1">
        <f t="array" aca="1" ref="CJ8" ca="1">INDIRECT("'5)個別表'!E"&amp;(A8-1)*39+33)</f>
        <v>0</v>
      </c>
      <c r="CK8" cm="1">
        <f t="array" aca="1" ref="CK8" ca="1">INDIRECT("'5)個別表'!F"&amp;(A8-1)*39+33)</f>
        <v>0</v>
      </c>
      <c r="CL8" cm="1">
        <f t="array" aca="1" ref="CL8" ca="1">INDIRECT("'5)個別表'!G"&amp;(A8-1)*39+33)</f>
        <v>0</v>
      </c>
      <c r="CM8" cm="1">
        <f t="array" aca="1" ref="CM8" ca="1">INDIRECT("'5)個別表'!H"&amp;(A8-1)*39+33)</f>
        <v>0</v>
      </c>
      <c r="CN8" cm="1">
        <f t="array" aca="1" ref="CN8" ca="1">INDIRECT("'5)個別表'!I"&amp;(A8-1)*39+33)</f>
        <v>0</v>
      </c>
      <c r="CO8" cm="1">
        <f t="array" aca="1" ref="CO8" ca="1">INDIRECT("'5)個別表'!J"&amp;(A8-1)*39+33)</f>
        <v>0</v>
      </c>
      <c r="CP8" cm="1">
        <f t="array" aca="1" ref="CP8" ca="1">INDIRECT("'5)個別表'!K"&amp;(A8-1)*39+33)</f>
        <v>0</v>
      </c>
      <c r="CQ8" cm="1">
        <f t="array" aca="1" ref="CQ8" ca="1">INDIRECT("'5)個別表'!C"&amp;(A8-1)*39+34)</f>
        <v>0</v>
      </c>
      <c r="CR8" cm="1">
        <f t="array" aca="1" ref="CR8" ca="1">INDIRECT("'5)個別表'!D"&amp;(A8-1)*39+34)</f>
        <v>0</v>
      </c>
      <c r="CS8" cm="1">
        <f t="array" aca="1" ref="CS8" ca="1">INDIRECT("'5)個別表'!E"&amp;(A8-1)*39+34)</f>
        <v>0</v>
      </c>
      <c r="CT8" cm="1">
        <f t="array" aca="1" ref="CT8" ca="1">INDIRECT("'5)個別表'!F"&amp;(A8-1)*39+34)</f>
        <v>0</v>
      </c>
      <c r="CU8" cm="1">
        <f t="array" aca="1" ref="CU8" ca="1">INDIRECT("'5)個別表'!G"&amp;(A8-1)*39+34)</f>
        <v>0</v>
      </c>
      <c r="CV8" cm="1">
        <f t="array" aca="1" ref="CV8" ca="1">INDIRECT("'5)個別表'!H"&amp;(A8-1)*39+34)</f>
        <v>0</v>
      </c>
      <c r="CW8" cm="1">
        <f t="array" aca="1" ref="CW8" ca="1">INDIRECT("'5)個別表'!I"&amp;(A8-1)*39+34)</f>
        <v>0</v>
      </c>
      <c r="CX8" cm="1">
        <f t="array" aca="1" ref="CX8" ca="1">INDIRECT("'5)個別表'!J"&amp;(A8-1)*39+34)</f>
        <v>0</v>
      </c>
      <c r="CY8" cm="1">
        <f t="array" aca="1" ref="CY8" ca="1">INDIRECT("'5)個別表'!K"&amp;(A8-1)*39+34)</f>
        <v>0</v>
      </c>
      <c r="CZ8" cm="1">
        <f t="array" aca="1" ref="CZ8" ca="1">INDIRECT("'5)個別表'!C"&amp;(A8-1)*39+35)</f>
        <v>0</v>
      </c>
      <c r="DA8" cm="1">
        <f t="array" aca="1" ref="DA8" ca="1">INDIRECT("'5)個別表'!D"&amp;(A8-1)*39+35)</f>
        <v>0</v>
      </c>
      <c r="DB8" cm="1">
        <f t="array" aca="1" ref="DB8" ca="1">INDIRECT("'5)個別表'!E"&amp;(A8-1)*39+35)</f>
        <v>0</v>
      </c>
      <c r="DC8" cm="1">
        <f t="array" aca="1" ref="DC8" ca="1">INDIRECT("'5)個別表'!F"&amp;(A8-1)*39+35)</f>
        <v>0</v>
      </c>
      <c r="DD8" cm="1">
        <f t="array" aca="1" ref="DD8" ca="1">INDIRECT("'5)個別表'!G"&amp;(A8-1)*39+35)</f>
        <v>0</v>
      </c>
      <c r="DE8" cm="1">
        <f t="array" aca="1" ref="DE8" ca="1">INDIRECT("'5)個別表'!H"&amp;(A8-1)*39+35)</f>
        <v>0</v>
      </c>
      <c r="DF8" cm="1">
        <f t="array" aca="1" ref="DF8" ca="1">INDIRECT("'5)個別表'!I"&amp;(A8-1)*39+35)</f>
        <v>0</v>
      </c>
      <c r="DG8" cm="1">
        <f t="array" aca="1" ref="DG8" ca="1">INDIRECT("'5)個別表'!J"&amp;(A8-1)*39+35)</f>
        <v>0</v>
      </c>
      <c r="DH8" cm="1">
        <f t="array" aca="1" ref="DH8" ca="1">INDIRECT("'5)個別表'!K"&amp;(A8-1)*39+35)</f>
        <v>0</v>
      </c>
      <c r="DI8" cm="1">
        <f t="array" aca="1" ref="DI8" ca="1">INDIRECT("'5)個別表'!C"&amp;(A8-1)*39+36)</f>
        <v>0</v>
      </c>
      <c r="DJ8" cm="1">
        <f t="array" aca="1" ref="DJ8" ca="1">INDIRECT("'5)個別表'!D"&amp;(A8-1)*39+36)</f>
        <v>0</v>
      </c>
      <c r="DK8" cm="1">
        <f t="array" aca="1" ref="DK8" ca="1">INDIRECT("'5)個別表'!E"&amp;(A8-1)*39+36)</f>
        <v>0</v>
      </c>
      <c r="DL8" cm="1">
        <f t="array" aca="1" ref="DL8" ca="1">INDIRECT("'5)個別表'!F"&amp;(A8-1)*39+36)</f>
        <v>0</v>
      </c>
      <c r="DM8" cm="1">
        <f t="array" aca="1" ref="DM8" ca="1">INDIRECT("'5)個別表'!G"&amp;(A8-1)*39+36)</f>
        <v>0</v>
      </c>
      <c r="DN8" cm="1">
        <f t="array" aca="1" ref="DN8" ca="1">INDIRECT("'5)個別表'!H"&amp;(A8-1)*39+36)</f>
        <v>0</v>
      </c>
      <c r="DO8" cm="1">
        <f t="array" aca="1" ref="DO8" ca="1">INDIRECT("'5)個別表'!I"&amp;(A8-1)*39+36)</f>
        <v>0</v>
      </c>
      <c r="DP8" cm="1">
        <f t="array" aca="1" ref="DP8" ca="1">INDIRECT("'5)個別表'!J"&amp;(A8-1)*39+36)</f>
        <v>0</v>
      </c>
      <c r="DQ8" cm="1">
        <f t="array" aca="1" ref="DQ8" ca="1">INDIRECT("'5)個別表'!K"&amp;(A8-1)*39+36)</f>
        <v>0</v>
      </c>
      <c r="DR8" cm="1">
        <f t="array" aca="1" ref="DR8" ca="1">INDIRECT("'5)個別表'!C"&amp;(A8-1)*39+37)</f>
        <v>0</v>
      </c>
      <c r="DS8" cm="1">
        <f t="array" aca="1" ref="DS8" ca="1">INDIRECT("'5)個別表'!D"&amp;(A8-1)*39+37)</f>
        <v>0</v>
      </c>
      <c r="DT8" cm="1">
        <f t="array" aca="1" ref="DT8" ca="1">INDIRECT("'5)個別表'!E"&amp;(A8-1)*39+37)</f>
        <v>0</v>
      </c>
      <c r="DU8" cm="1">
        <f t="array" aca="1" ref="DU8" ca="1">INDIRECT("'5)個別表'!F"&amp;(A8-1)*39+37)</f>
        <v>0</v>
      </c>
      <c r="DV8" cm="1">
        <f t="array" aca="1" ref="DV8" ca="1">INDIRECT("'5)個別表'!G"&amp;(A8-1)*39+37)</f>
        <v>0</v>
      </c>
      <c r="DW8" cm="1">
        <f t="array" aca="1" ref="DW8" ca="1">INDIRECT("'5)個別表'!H"&amp;(A8-1)*39+37)</f>
        <v>0</v>
      </c>
      <c r="DX8" cm="1">
        <f t="array" aca="1" ref="DX8" ca="1">INDIRECT("'5)個別表'!I"&amp;(A8-1)*39+37)</f>
        <v>0</v>
      </c>
      <c r="DY8" cm="1">
        <f t="array" aca="1" ref="DY8" ca="1">INDIRECT("'5)個別表'!J"&amp;(A8-1)*39+37)</f>
        <v>0</v>
      </c>
      <c r="DZ8" cm="1">
        <f t="array" aca="1" ref="DZ8" ca="1">INDIRECT("'5)個別表'!K"&amp;(A8-1)*39+37)</f>
        <v>0</v>
      </c>
      <c r="EA8" cm="1">
        <f t="array" aca="1" ref="EA8" ca="1">INDIRECT("'5)個別表'!C"&amp;(A8-1)*39+38)</f>
        <v>0</v>
      </c>
      <c r="EB8" cm="1">
        <f t="array" aca="1" ref="EB8" ca="1">INDIRECT("'5)個別表'!D"&amp;(A8-1)*39+38)</f>
        <v>0</v>
      </c>
      <c r="EC8" cm="1">
        <f t="array" aca="1" ref="EC8" ca="1">INDIRECT("'5)個別表'!E"&amp;(A8-1)*39+38)</f>
        <v>0</v>
      </c>
      <c r="ED8" cm="1">
        <f t="array" aca="1" ref="ED8" ca="1">INDIRECT("'5)個別表'!F"&amp;(A8-1)*39+38)</f>
        <v>0</v>
      </c>
      <c r="EE8" cm="1">
        <f t="array" aca="1" ref="EE8" ca="1">INDIRECT("'5)個別表'!G"&amp;(A8-1)*39+38)</f>
        <v>0</v>
      </c>
      <c r="EF8" cm="1">
        <f t="array" aca="1" ref="EF8" ca="1">INDIRECT("'5)個別表'!H"&amp;(A8-1)*39+38)</f>
        <v>0</v>
      </c>
      <c r="EG8" cm="1">
        <f t="array" aca="1" ref="EG8" ca="1">INDIRECT("'5)個別表'!I"&amp;(A8-1)*39+38)</f>
        <v>0</v>
      </c>
      <c r="EH8" cm="1">
        <f t="array" aca="1" ref="EH8" ca="1">INDIRECT("'5)個別表'!J"&amp;(A8-1)*39+38)</f>
        <v>0</v>
      </c>
      <c r="EI8" cm="1">
        <f t="array" aca="1" ref="EI8" ca="1">INDIRECT("'5)個別表'!K"&amp;(A8-1)*39+38)</f>
        <v>0</v>
      </c>
      <c r="EJ8" t="str" cm="1">
        <f t="array" aca="1" ref="EJ8" ca="1">INDIRECT("'5)個別表'!C"&amp;(A8-1)*39+39)</f>
        <v>空欄あり</v>
      </c>
      <c r="EK8" t="str" cm="1">
        <f t="array" aca="1" ref="EK8" ca="1">INDIRECT("'5)個別表'!D"&amp;(A8-1)*39+39)</f>
        <v>空欄あり</v>
      </c>
      <c r="EL8" t="str" cm="1">
        <f t="array" aca="1" ref="EL8" ca="1">INDIRECT("'5)個別表'!C"&amp;(A8-1)*39+40)</f>
        <v>-</v>
      </c>
      <c r="EM8" t="str" cm="1">
        <f t="array" aca="1" ref="EM8" ca="1">INDIRECT("'5)個別表'!D"&amp;(A8-1)*39+40)</f>
        <v>-</v>
      </c>
      <c r="EN8" t="str" cm="1">
        <f t="array" aca="1" ref="EN8" ca="1">INDIRECT("'5)個別表'!E"&amp;(A8-1)*39+40)</f>
        <v>-</v>
      </c>
    </row>
    <row r="9" spans="1:144">
      <c r="A9">
        <v>8</v>
      </c>
      <c r="B9" cm="1">
        <f t="array" aca="1" ref="B9" ca="1">INDIRECT("'5)個別表'!H"&amp;(A9-1)*39+5)</f>
        <v>0</v>
      </c>
      <c r="C9" cm="1">
        <f t="array" aca="1" ref="C9" ca="1">INDIRECT("'5)個別表'!C"&amp;(A9-1)*39+7)</f>
        <v>0</v>
      </c>
      <c r="D9" cm="1">
        <f t="array" aca="1" ref="D9" ca="1">INDIRECT("'5)個別表'!C"&amp;(A9-1)*39+8)</f>
        <v>0</v>
      </c>
      <c r="E9" cm="1">
        <f t="array" aca="1" ref="E9" ca="1">INDIRECT("'5)個別表'!C"&amp;(A9-1)*39+9)</f>
        <v>0</v>
      </c>
      <c r="F9" cm="1">
        <f t="array" aca="1" ref="F9" ca="1">INDIRECT("'5)個別表'!C"&amp;(A9-1)*39+10)</f>
        <v>0</v>
      </c>
      <c r="G9" cm="1">
        <f t="array" aca="1" ref="G9" ca="1">INDIRECT("'5)個別表'!F"&amp;(A9-1)*39+10)</f>
        <v>0</v>
      </c>
      <c r="H9" cm="1">
        <f t="array" aca="1" ref="H9" ca="1">INDIRECT("'5)個別表'!I"&amp;(A9-1)*39+10)</f>
        <v>0</v>
      </c>
      <c r="I9" cm="1">
        <f t="array" aca="1" ref="I9" ca="1">INDIRECT("'5)個別表'!C"&amp;(A9-1)*39+11)</f>
        <v>0</v>
      </c>
      <c r="J9" cm="1">
        <f t="array" aca="1" ref="J9" ca="1">INDIRECT("'5)個別表'!C"&amp;(A9-1)*39+12)</f>
        <v>0</v>
      </c>
      <c r="K9" cm="1">
        <f t="array" aca="1" ref="K9" ca="1">INDIRECT("'5)個別表'!C"&amp;(A9-1)*39+16)</f>
        <v>0</v>
      </c>
      <c r="L9" cm="1">
        <f t="array" aca="1" ref="L9" ca="1">INDIRECT("'5)個別表'!F"&amp;(A9-1)*39+16)</f>
        <v>0</v>
      </c>
      <c r="M9" cm="1">
        <f t="array" aca="1" ref="M9" ca="1">INDIRECT("'5)個別表'!H"&amp;(A9-1)*39+16)</f>
        <v>0</v>
      </c>
      <c r="N9" cm="1">
        <f t="array" aca="1" ref="N9" ca="1">INDIRECT("'5)個別表'!J"&amp;(A9-1)*39+16)</f>
        <v>0</v>
      </c>
      <c r="O9" cm="1">
        <f t="array" aca="1" ref="O9" ca="1">INDIRECT("'5)個別表'!C"&amp;(A9-1)*39+17)</f>
        <v>0</v>
      </c>
      <c r="P9" cm="1">
        <f t="array" aca="1" ref="P9" ca="1">INDIRECT("'5)個別表'!F"&amp;(A9-1)*39+17)</f>
        <v>0</v>
      </c>
      <c r="Q9" cm="1">
        <f t="array" aca="1" ref="Q9" ca="1">INDIRECT("'5)個別表'!H"&amp;(A9-1)*39+17)</f>
        <v>0</v>
      </c>
      <c r="R9" cm="1">
        <f t="array" aca="1" ref="R9" ca="1">INDIRECT("'5)個別表'!J"&amp;(A9-1)*39+17)</f>
        <v>0</v>
      </c>
      <c r="S9" cm="1">
        <f t="array" aca="1" ref="S9" ca="1">INDIRECT("'5)個別表'!C"&amp;(A9-1)*39+18)</f>
        <v>0</v>
      </c>
      <c r="T9" cm="1">
        <f t="array" aca="1" ref="T9" ca="1">INDIRECT("'5)個別表'!D"&amp;(A9-1)*39+23)</f>
        <v>0</v>
      </c>
      <c r="U9" cm="1">
        <f t="array" aca="1" ref="U9" ca="1">INDIRECT("'5)個別表'!I"&amp;(A9-1)*39+23)</f>
        <v>0</v>
      </c>
      <c r="V9" cm="1">
        <f t="array" aca="1" ref="V9" ca="1">INDIRECT("'5)個別表'!C"&amp;(A9-1)*39+26)</f>
        <v>0</v>
      </c>
      <c r="W9" cm="1">
        <f t="array" aca="1" ref="W9" ca="1">INDIRECT("'5)個別表'!D"&amp;(A9-1)*39+26)</f>
        <v>0</v>
      </c>
      <c r="X9" cm="1">
        <f t="array" aca="1" ref="X9" ca="1">INDIRECT("'5)個別表'!E"&amp;(A9-1)*39+26)</f>
        <v>0</v>
      </c>
      <c r="Y9" cm="1">
        <f t="array" aca="1" ref="Y9" ca="1">INDIRECT("'5)個別表'!F"&amp;(A9-1)*39+26)</f>
        <v>0</v>
      </c>
      <c r="Z9" cm="1">
        <f t="array" aca="1" ref="Z9" ca="1">INDIRECT("'5)個別表'!G"&amp;(A9-1)*39+26)</f>
        <v>0</v>
      </c>
      <c r="AA9" cm="1">
        <f t="array" aca="1" ref="AA9" ca="1">INDIRECT("'5)個別表'!H"&amp;(A9-1)*39+26)</f>
        <v>0</v>
      </c>
      <c r="AB9" cm="1">
        <f t="array" aca="1" ref="AB9" ca="1">INDIRECT("'5)個別表'!I"&amp;(A9-1)*39+26)</f>
        <v>0</v>
      </c>
      <c r="AC9" cm="1">
        <f t="array" aca="1" ref="AC9" ca="1">INDIRECT("'5)個別表'!J"&amp;(A9-1)*39+26)</f>
        <v>0</v>
      </c>
      <c r="AD9" cm="1">
        <f t="array" aca="1" ref="AD9" ca="1">INDIRECT("'5)個別表'!K"&amp;(A9-1)*39+26)</f>
        <v>0</v>
      </c>
      <c r="AE9" cm="1">
        <f t="array" aca="1" ref="AE9" ca="1">INDIRECT("'5)個別表'!C"&amp;(A9-1)*39+27)</f>
        <v>0</v>
      </c>
      <c r="AF9" cm="1">
        <f t="array" aca="1" ref="AF9" ca="1">INDIRECT("'5)個別表'!D"&amp;(A9-1)*39+27)</f>
        <v>0</v>
      </c>
      <c r="AG9" cm="1">
        <f t="array" aca="1" ref="AG9" ca="1">INDIRECT("'5)個別表'!E"&amp;(A9-1)*39+27)</f>
        <v>0</v>
      </c>
      <c r="AH9" cm="1">
        <f t="array" aca="1" ref="AH9" ca="1">INDIRECT("'5)個別表'!F"&amp;(A9-1)*39+27)</f>
        <v>0</v>
      </c>
      <c r="AI9" cm="1">
        <f t="array" aca="1" ref="AI9" ca="1">INDIRECT("'5)個別表'!G"&amp;(A9-1)*39+27)</f>
        <v>0</v>
      </c>
      <c r="AJ9" cm="1">
        <f t="array" aca="1" ref="AJ9" ca="1">INDIRECT("'5)個別表'!H"&amp;(A9-1)*39+27)</f>
        <v>0</v>
      </c>
      <c r="AK9" cm="1">
        <f t="array" aca="1" ref="AK9" ca="1">INDIRECT("'5)個別表'!I"&amp;(A9-1)*39+27)</f>
        <v>0</v>
      </c>
      <c r="AL9" cm="1">
        <f t="array" aca="1" ref="AL9" ca="1">INDIRECT("'5)個別表'!J"&amp;(A9-1)*39+27)</f>
        <v>0</v>
      </c>
      <c r="AM9" cm="1">
        <f t="array" aca="1" ref="AM9" ca="1">INDIRECT("'5)個別表'!K"&amp;(A9-1)*39+27)</f>
        <v>0</v>
      </c>
      <c r="AN9" cm="1">
        <f t="array" aca="1" ref="AN9" ca="1">INDIRECT("'5)個別表'!C"&amp;(A9-1)*39+28)</f>
        <v>0</v>
      </c>
      <c r="AO9" cm="1">
        <f t="array" aca="1" ref="AO9" ca="1">INDIRECT("'5)個別表'!D"&amp;(A9-1)*39+28)</f>
        <v>0</v>
      </c>
      <c r="AP9" cm="1">
        <f t="array" aca="1" ref="AP9" ca="1">INDIRECT("'5)個別表'!E"&amp;(A9-1)*39+28)</f>
        <v>0</v>
      </c>
      <c r="AQ9" cm="1">
        <f t="array" aca="1" ref="AQ9" ca="1">INDIRECT("'5)個別表'!F"&amp;(A9-1)*39+28)</f>
        <v>0</v>
      </c>
      <c r="AR9" cm="1">
        <f t="array" aca="1" ref="AR9" ca="1">INDIRECT("'5)個別表'!G"&amp;(A9-1)*39+28)</f>
        <v>0</v>
      </c>
      <c r="AS9" cm="1">
        <f t="array" aca="1" ref="AS9" ca="1">INDIRECT("'5)個別表'!H"&amp;(A9-1)*39+28)</f>
        <v>0</v>
      </c>
      <c r="AT9" cm="1">
        <f t="array" aca="1" ref="AT9" ca="1">INDIRECT("'5)個別表'!I"&amp;(A9-1)*39+28)</f>
        <v>0</v>
      </c>
      <c r="AU9" cm="1">
        <f t="array" aca="1" ref="AU9" ca="1">INDIRECT("'5)個別表'!J"&amp;(A9-1)*39+28)</f>
        <v>0</v>
      </c>
      <c r="AV9" cm="1">
        <f t="array" aca="1" ref="AV9" ca="1">INDIRECT("'5)個別表'!K"&amp;(A9-1)*39+28)</f>
        <v>0</v>
      </c>
      <c r="AW9" cm="1">
        <f t="array" aca="1" ref="AW9" ca="1">INDIRECT("'5)個別表'!C"&amp;(A9-1)*39+29)</f>
        <v>0</v>
      </c>
      <c r="AX9" cm="1">
        <f t="array" aca="1" ref="AX9" ca="1">INDIRECT("'5)個別表'!D"&amp;(A9-1)*39+29)</f>
        <v>0</v>
      </c>
      <c r="AY9" cm="1">
        <f t="array" aca="1" ref="AY9" ca="1">INDIRECT("'5)個別表'!E"&amp;(A9-1)*39+29)</f>
        <v>0</v>
      </c>
      <c r="AZ9" cm="1">
        <f t="array" aca="1" ref="AZ9" ca="1">INDIRECT("'5)個別表'!F"&amp;(A9-1)*39+29)</f>
        <v>0</v>
      </c>
      <c r="BA9" cm="1">
        <f t="array" aca="1" ref="BA9" ca="1">INDIRECT("'5)個別表'!G"&amp;(A9-1)*39+29)</f>
        <v>0</v>
      </c>
      <c r="BB9" cm="1">
        <f t="array" aca="1" ref="BB9" ca="1">INDIRECT("'5)個別表'!H"&amp;(A9-1)*39+29)</f>
        <v>0</v>
      </c>
      <c r="BC9" cm="1">
        <f t="array" aca="1" ref="BC9" ca="1">INDIRECT("'5)個別表'!I"&amp;(A9-1)*39+29)</f>
        <v>0</v>
      </c>
      <c r="BD9" cm="1">
        <f t="array" aca="1" ref="BD9" ca="1">INDIRECT("'5)個別表'!J"&amp;(A9-1)*39+29)</f>
        <v>0</v>
      </c>
      <c r="BE9" cm="1">
        <f t="array" aca="1" ref="BE9" ca="1">INDIRECT("'5)個別表'!K"&amp;(A9-1)*39+29)</f>
        <v>0</v>
      </c>
      <c r="BF9" cm="1">
        <f t="array" aca="1" ref="BF9" ca="1">INDIRECT("'5)個別表'!C"&amp;(A9-1)*39+30)</f>
        <v>0</v>
      </c>
      <c r="BG9" cm="1">
        <f t="array" aca="1" ref="BG9" ca="1">INDIRECT("'5)個別表'!D"&amp;(A9-1)*39+30)</f>
        <v>0</v>
      </c>
      <c r="BH9" cm="1">
        <f t="array" aca="1" ref="BH9" ca="1">INDIRECT("'5)個別表'!E"&amp;(A9-1)*39+30)</f>
        <v>0</v>
      </c>
      <c r="BI9" cm="1">
        <f t="array" aca="1" ref="BI9" ca="1">INDIRECT("'5)個別表'!F"&amp;(A9-1)*39+30)</f>
        <v>0</v>
      </c>
      <c r="BJ9" cm="1">
        <f t="array" aca="1" ref="BJ9" ca="1">INDIRECT("'5)個別表'!G"&amp;(A9-1)*39+30)</f>
        <v>0</v>
      </c>
      <c r="BK9" cm="1">
        <f t="array" aca="1" ref="BK9" ca="1">INDIRECT("'5)個別表'!H"&amp;(A9-1)*39+30)</f>
        <v>0</v>
      </c>
      <c r="BL9" cm="1">
        <f t="array" aca="1" ref="BL9" ca="1">INDIRECT("'5)個別表'!I"&amp;(A9-1)*39+30)</f>
        <v>0</v>
      </c>
      <c r="BM9" cm="1">
        <f t="array" aca="1" ref="BM9" ca="1">INDIRECT("'5)個別表'!J"&amp;(A9-1)*39+30)</f>
        <v>0</v>
      </c>
      <c r="BN9" cm="1">
        <f t="array" aca="1" ref="BN9" ca="1">INDIRECT("'5)個別表'!K"&amp;(A9-1)*39+30)</f>
        <v>0</v>
      </c>
      <c r="BO9" cm="1">
        <f t="array" aca="1" ref="BO9" ca="1">INDIRECT("'5)個別表'!C"&amp;(A9-1)*39+31)</f>
        <v>0</v>
      </c>
      <c r="BP9" cm="1">
        <f t="array" aca="1" ref="BP9" ca="1">INDIRECT("'5)個別表'!D"&amp;(A9-1)*39+31)</f>
        <v>0</v>
      </c>
      <c r="BQ9" cm="1">
        <f t="array" aca="1" ref="BQ9" ca="1">INDIRECT("'5)個別表'!E"&amp;(A9-1)*39+31)</f>
        <v>0</v>
      </c>
      <c r="BR9" cm="1">
        <f t="array" aca="1" ref="BR9" ca="1">INDIRECT("'5)個別表'!F"&amp;(A9-1)*39+31)</f>
        <v>0</v>
      </c>
      <c r="BS9" cm="1">
        <f t="array" aca="1" ref="BS9" ca="1">INDIRECT("'5)個別表'!G"&amp;(A9-1)*39+31)</f>
        <v>0</v>
      </c>
      <c r="BT9" cm="1">
        <f t="array" aca="1" ref="BT9" ca="1">INDIRECT("'5)個別表'!H"&amp;(A9-1)*39+31)</f>
        <v>0</v>
      </c>
      <c r="BU9" cm="1">
        <f t="array" aca="1" ref="BU9" ca="1">INDIRECT("'5)個別表'!I"&amp;(A9-1)*39+31)</f>
        <v>0</v>
      </c>
      <c r="BV9" cm="1">
        <f t="array" aca="1" ref="BV9" ca="1">INDIRECT("'5)個別表'!J"&amp;(A9-1)*39+31)</f>
        <v>0</v>
      </c>
      <c r="BW9" cm="1">
        <f t="array" aca="1" ref="BW9" ca="1">INDIRECT("'5)個別表'!K"&amp;(A9-1)*39+31)</f>
        <v>0</v>
      </c>
      <c r="BX9" cm="1">
        <f t="array" aca="1" ref="BX9" ca="1">INDIRECT("'5)個別表'!C"&amp;(A9-1)*39+32)</f>
        <v>0</v>
      </c>
      <c r="BY9" cm="1">
        <f t="array" aca="1" ref="BY9" ca="1">INDIRECT("'5)個別表'!D"&amp;(A9-1)*39+32)</f>
        <v>0</v>
      </c>
      <c r="BZ9" cm="1">
        <f t="array" aca="1" ref="BZ9" ca="1">INDIRECT("'5)個別表'!E"&amp;(A9-1)*39+32)</f>
        <v>0</v>
      </c>
      <c r="CA9" cm="1">
        <f t="array" aca="1" ref="CA9" ca="1">INDIRECT("'5)個別表'!F"&amp;(A9-1)*39+32)</f>
        <v>0</v>
      </c>
      <c r="CB9" cm="1">
        <f t="array" aca="1" ref="CB9" ca="1">INDIRECT("'5)個別表'!G"&amp;(A9-1)*39+32)</f>
        <v>0</v>
      </c>
      <c r="CC9" cm="1">
        <f t="array" aca="1" ref="CC9" ca="1">INDIRECT("'5)個別表'!H"&amp;(A9-1)*39+32)</f>
        <v>0</v>
      </c>
      <c r="CD9" cm="1">
        <f t="array" aca="1" ref="CD9" ca="1">INDIRECT("'5)個別表'!I"&amp;(A9-1)*39+32)</f>
        <v>0</v>
      </c>
      <c r="CE9" cm="1">
        <f t="array" aca="1" ref="CE9" ca="1">INDIRECT("'5)個別表'!J"&amp;(A9-1)*39+32)</f>
        <v>0</v>
      </c>
      <c r="CF9" cm="1">
        <f t="array" aca="1" ref="CF9" ca="1">INDIRECT("'5)個別表'!K"&amp;(A9-1)*39+32)</f>
        <v>0</v>
      </c>
      <c r="CG9" t="str" cm="1">
        <f t="array" aca="1" ref="CG9" ca="1">INDIRECT("'5)個別表'!A"&amp;(A9-1)*39+33)</f>
        <v>⑧選択してください（プルダウン）</v>
      </c>
      <c r="CH9" cm="1">
        <f t="array" aca="1" ref="CH9" ca="1">INDIRECT("'5)個別表'!C"&amp;(A9-1)*39+33)</f>
        <v>0</v>
      </c>
      <c r="CI9" cm="1">
        <f t="array" aca="1" ref="CI9" ca="1">INDIRECT("'5)個別表'!D"&amp;(A9-1)*39+33)</f>
        <v>0</v>
      </c>
      <c r="CJ9" cm="1">
        <f t="array" aca="1" ref="CJ9" ca="1">INDIRECT("'5)個別表'!E"&amp;(A9-1)*39+33)</f>
        <v>0</v>
      </c>
      <c r="CK9" cm="1">
        <f t="array" aca="1" ref="CK9" ca="1">INDIRECT("'5)個別表'!F"&amp;(A9-1)*39+33)</f>
        <v>0</v>
      </c>
      <c r="CL9" cm="1">
        <f t="array" aca="1" ref="CL9" ca="1">INDIRECT("'5)個別表'!G"&amp;(A9-1)*39+33)</f>
        <v>0</v>
      </c>
      <c r="CM9" cm="1">
        <f t="array" aca="1" ref="CM9" ca="1">INDIRECT("'5)個別表'!H"&amp;(A9-1)*39+33)</f>
        <v>0</v>
      </c>
      <c r="CN9" cm="1">
        <f t="array" aca="1" ref="CN9" ca="1">INDIRECT("'5)個別表'!I"&amp;(A9-1)*39+33)</f>
        <v>0</v>
      </c>
      <c r="CO9" cm="1">
        <f t="array" aca="1" ref="CO9" ca="1">INDIRECT("'5)個別表'!J"&amp;(A9-1)*39+33)</f>
        <v>0</v>
      </c>
      <c r="CP9" cm="1">
        <f t="array" aca="1" ref="CP9" ca="1">INDIRECT("'5)個別表'!K"&amp;(A9-1)*39+33)</f>
        <v>0</v>
      </c>
      <c r="CQ9" cm="1">
        <f t="array" aca="1" ref="CQ9" ca="1">INDIRECT("'5)個別表'!C"&amp;(A9-1)*39+34)</f>
        <v>0</v>
      </c>
      <c r="CR9" cm="1">
        <f t="array" aca="1" ref="CR9" ca="1">INDIRECT("'5)個別表'!D"&amp;(A9-1)*39+34)</f>
        <v>0</v>
      </c>
      <c r="CS9" cm="1">
        <f t="array" aca="1" ref="CS9" ca="1">INDIRECT("'5)個別表'!E"&amp;(A9-1)*39+34)</f>
        <v>0</v>
      </c>
      <c r="CT9" cm="1">
        <f t="array" aca="1" ref="CT9" ca="1">INDIRECT("'5)個別表'!F"&amp;(A9-1)*39+34)</f>
        <v>0</v>
      </c>
      <c r="CU9" cm="1">
        <f t="array" aca="1" ref="CU9" ca="1">INDIRECT("'5)個別表'!G"&amp;(A9-1)*39+34)</f>
        <v>0</v>
      </c>
      <c r="CV9" cm="1">
        <f t="array" aca="1" ref="CV9" ca="1">INDIRECT("'5)個別表'!H"&amp;(A9-1)*39+34)</f>
        <v>0</v>
      </c>
      <c r="CW9" cm="1">
        <f t="array" aca="1" ref="CW9" ca="1">INDIRECT("'5)個別表'!I"&amp;(A9-1)*39+34)</f>
        <v>0</v>
      </c>
      <c r="CX9" cm="1">
        <f t="array" aca="1" ref="CX9" ca="1">INDIRECT("'5)個別表'!J"&amp;(A9-1)*39+34)</f>
        <v>0</v>
      </c>
      <c r="CY9" cm="1">
        <f t="array" aca="1" ref="CY9" ca="1">INDIRECT("'5)個別表'!K"&amp;(A9-1)*39+34)</f>
        <v>0</v>
      </c>
      <c r="CZ9" cm="1">
        <f t="array" aca="1" ref="CZ9" ca="1">INDIRECT("'5)個別表'!C"&amp;(A9-1)*39+35)</f>
        <v>0</v>
      </c>
      <c r="DA9" cm="1">
        <f t="array" aca="1" ref="DA9" ca="1">INDIRECT("'5)個別表'!D"&amp;(A9-1)*39+35)</f>
        <v>0</v>
      </c>
      <c r="DB9" cm="1">
        <f t="array" aca="1" ref="DB9" ca="1">INDIRECT("'5)個別表'!E"&amp;(A9-1)*39+35)</f>
        <v>0</v>
      </c>
      <c r="DC9" cm="1">
        <f t="array" aca="1" ref="DC9" ca="1">INDIRECT("'5)個別表'!F"&amp;(A9-1)*39+35)</f>
        <v>0</v>
      </c>
      <c r="DD9" cm="1">
        <f t="array" aca="1" ref="DD9" ca="1">INDIRECT("'5)個別表'!G"&amp;(A9-1)*39+35)</f>
        <v>0</v>
      </c>
      <c r="DE9" cm="1">
        <f t="array" aca="1" ref="DE9" ca="1">INDIRECT("'5)個別表'!H"&amp;(A9-1)*39+35)</f>
        <v>0</v>
      </c>
      <c r="DF9" cm="1">
        <f t="array" aca="1" ref="DF9" ca="1">INDIRECT("'5)個別表'!I"&amp;(A9-1)*39+35)</f>
        <v>0</v>
      </c>
      <c r="DG9" cm="1">
        <f t="array" aca="1" ref="DG9" ca="1">INDIRECT("'5)個別表'!J"&amp;(A9-1)*39+35)</f>
        <v>0</v>
      </c>
      <c r="DH9" cm="1">
        <f t="array" aca="1" ref="DH9" ca="1">INDIRECT("'5)個別表'!K"&amp;(A9-1)*39+35)</f>
        <v>0</v>
      </c>
      <c r="DI9" cm="1">
        <f t="array" aca="1" ref="DI9" ca="1">INDIRECT("'5)個別表'!C"&amp;(A9-1)*39+36)</f>
        <v>0</v>
      </c>
      <c r="DJ9" cm="1">
        <f t="array" aca="1" ref="DJ9" ca="1">INDIRECT("'5)個別表'!D"&amp;(A9-1)*39+36)</f>
        <v>0</v>
      </c>
      <c r="DK9" cm="1">
        <f t="array" aca="1" ref="DK9" ca="1">INDIRECT("'5)個別表'!E"&amp;(A9-1)*39+36)</f>
        <v>0</v>
      </c>
      <c r="DL9" cm="1">
        <f t="array" aca="1" ref="DL9" ca="1">INDIRECT("'5)個別表'!F"&amp;(A9-1)*39+36)</f>
        <v>0</v>
      </c>
      <c r="DM9" cm="1">
        <f t="array" aca="1" ref="DM9" ca="1">INDIRECT("'5)個別表'!G"&amp;(A9-1)*39+36)</f>
        <v>0</v>
      </c>
      <c r="DN9" cm="1">
        <f t="array" aca="1" ref="DN9" ca="1">INDIRECT("'5)個別表'!H"&amp;(A9-1)*39+36)</f>
        <v>0</v>
      </c>
      <c r="DO9" cm="1">
        <f t="array" aca="1" ref="DO9" ca="1">INDIRECT("'5)個別表'!I"&amp;(A9-1)*39+36)</f>
        <v>0</v>
      </c>
      <c r="DP9" cm="1">
        <f t="array" aca="1" ref="DP9" ca="1">INDIRECT("'5)個別表'!J"&amp;(A9-1)*39+36)</f>
        <v>0</v>
      </c>
      <c r="DQ9" cm="1">
        <f t="array" aca="1" ref="DQ9" ca="1">INDIRECT("'5)個別表'!K"&amp;(A9-1)*39+36)</f>
        <v>0</v>
      </c>
      <c r="DR9" cm="1">
        <f t="array" aca="1" ref="DR9" ca="1">INDIRECT("'5)個別表'!C"&amp;(A9-1)*39+37)</f>
        <v>0</v>
      </c>
      <c r="DS9" cm="1">
        <f t="array" aca="1" ref="DS9" ca="1">INDIRECT("'5)個別表'!D"&amp;(A9-1)*39+37)</f>
        <v>0</v>
      </c>
      <c r="DT9" cm="1">
        <f t="array" aca="1" ref="DT9" ca="1">INDIRECT("'5)個別表'!E"&amp;(A9-1)*39+37)</f>
        <v>0</v>
      </c>
      <c r="DU9" cm="1">
        <f t="array" aca="1" ref="DU9" ca="1">INDIRECT("'5)個別表'!F"&amp;(A9-1)*39+37)</f>
        <v>0</v>
      </c>
      <c r="DV9" cm="1">
        <f t="array" aca="1" ref="DV9" ca="1">INDIRECT("'5)個別表'!G"&amp;(A9-1)*39+37)</f>
        <v>0</v>
      </c>
      <c r="DW9" cm="1">
        <f t="array" aca="1" ref="DW9" ca="1">INDIRECT("'5)個別表'!H"&amp;(A9-1)*39+37)</f>
        <v>0</v>
      </c>
      <c r="DX9" cm="1">
        <f t="array" aca="1" ref="DX9" ca="1">INDIRECT("'5)個別表'!I"&amp;(A9-1)*39+37)</f>
        <v>0</v>
      </c>
      <c r="DY9" cm="1">
        <f t="array" aca="1" ref="DY9" ca="1">INDIRECT("'5)個別表'!J"&amp;(A9-1)*39+37)</f>
        <v>0</v>
      </c>
      <c r="DZ9" cm="1">
        <f t="array" aca="1" ref="DZ9" ca="1">INDIRECT("'5)個別表'!K"&amp;(A9-1)*39+37)</f>
        <v>0</v>
      </c>
      <c r="EA9" cm="1">
        <f t="array" aca="1" ref="EA9" ca="1">INDIRECT("'5)個別表'!C"&amp;(A9-1)*39+38)</f>
        <v>0</v>
      </c>
      <c r="EB9" cm="1">
        <f t="array" aca="1" ref="EB9" ca="1">INDIRECT("'5)個別表'!D"&amp;(A9-1)*39+38)</f>
        <v>0</v>
      </c>
      <c r="EC9" cm="1">
        <f t="array" aca="1" ref="EC9" ca="1">INDIRECT("'5)個別表'!E"&amp;(A9-1)*39+38)</f>
        <v>0</v>
      </c>
      <c r="ED9" cm="1">
        <f t="array" aca="1" ref="ED9" ca="1">INDIRECT("'5)個別表'!F"&amp;(A9-1)*39+38)</f>
        <v>0</v>
      </c>
      <c r="EE9" cm="1">
        <f t="array" aca="1" ref="EE9" ca="1">INDIRECT("'5)個別表'!G"&amp;(A9-1)*39+38)</f>
        <v>0</v>
      </c>
      <c r="EF9" cm="1">
        <f t="array" aca="1" ref="EF9" ca="1">INDIRECT("'5)個別表'!H"&amp;(A9-1)*39+38)</f>
        <v>0</v>
      </c>
      <c r="EG9" cm="1">
        <f t="array" aca="1" ref="EG9" ca="1">INDIRECT("'5)個別表'!I"&amp;(A9-1)*39+38)</f>
        <v>0</v>
      </c>
      <c r="EH9" cm="1">
        <f t="array" aca="1" ref="EH9" ca="1">INDIRECT("'5)個別表'!J"&amp;(A9-1)*39+38)</f>
        <v>0</v>
      </c>
      <c r="EI9" cm="1">
        <f t="array" aca="1" ref="EI9" ca="1">INDIRECT("'5)個別表'!K"&amp;(A9-1)*39+38)</f>
        <v>0</v>
      </c>
      <c r="EJ9" t="str" cm="1">
        <f t="array" aca="1" ref="EJ9" ca="1">INDIRECT("'5)個別表'!C"&amp;(A9-1)*39+39)</f>
        <v>空欄あり</v>
      </c>
      <c r="EK9" t="str" cm="1">
        <f t="array" aca="1" ref="EK9" ca="1">INDIRECT("'5)個別表'!D"&amp;(A9-1)*39+39)</f>
        <v>空欄あり</v>
      </c>
      <c r="EL9" t="str" cm="1">
        <f t="array" aca="1" ref="EL9" ca="1">INDIRECT("'5)個別表'!C"&amp;(A9-1)*39+40)</f>
        <v>-</v>
      </c>
      <c r="EM9" t="str" cm="1">
        <f t="array" aca="1" ref="EM9" ca="1">INDIRECT("'5)個別表'!D"&amp;(A9-1)*39+40)</f>
        <v>-</v>
      </c>
      <c r="EN9" t="str" cm="1">
        <f t="array" aca="1" ref="EN9" ca="1">INDIRECT("'5)個別表'!E"&amp;(A9-1)*39+40)</f>
        <v>-</v>
      </c>
    </row>
    <row r="10" spans="1:144">
      <c r="A10">
        <v>9</v>
      </c>
      <c r="B10" cm="1">
        <f t="array" aca="1" ref="B10" ca="1">INDIRECT("'5)個別表'!H"&amp;(A10-1)*39+5)</f>
        <v>0</v>
      </c>
      <c r="C10" cm="1">
        <f t="array" aca="1" ref="C10" ca="1">INDIRECT("'5)個別表'!C"&amp;(A10-1)*39+7)</f>
        <v>0</v>
      </c>
      <c r="D10" cm="1">
        <f t="array" aca="1" ref="D10" ca="1">INDIRECT("'5)個別表'!C"&amp;(A10-1)*39+8)</f>
        <v>0</v>
      </c>
      <c r="E10" cm="1">
        <f t="array" aca="1" ref="E10" ca="1">INDIRECT("'5)個別表'!C"&amp;(A10-1)*39+9)</f>
        <v>0</v>
      </c>
      <c r="F10" cm="1">
        <f t="array" aca="1" ref="F10" ca="1">INDIRECT("'5)個別表'!C"&amp;(A10-1)*39+10)</f>
        <v>0</v>
      </c>
      <c r="G10" cm="1">
        <f t="array" aca="1" ref="G10" ca="1">INDIRECT("'5)個別表'!F"&amp;(A10-1)*39+10)</f>
        <v>0</v>
      </c>
      <c r="H10" cm="1">
        <f t="array" aca="1" ref="H10" ca="1">INDIRECT("'5)個別表'!I"&amp;(A10-1)*39+10)</f>
        <v>0</v>
      </c>
      <c r="I10" cm="1">
        <f t="array" aca="1" ref="I10" ca="1">INDIRECT("'5)個別表'!C"&amp;(A10-1)*39+11)</f>
        <v>0</v>
      </c>
      <c r="J10" cm="1">
        <f t="array" aca="1" ref="J10" ca="1">INDIRECT("'5)個別表'!C"&amp;(A10-1)*39+12)</f>
        <v>0</v>
      </c>
      <c r="K10" cm="1">
        <f t="array" aca="1" ref="K10" ca="1">INDIRECT("'5)個別表'!C"&amp;(A10-1)*39+16)</f>
        <v>0</v>
      </c>
      <c r="L10" cm="1">
        <f t="array" aca="1" ref="L10" ca="1">INDIRECT("'5)個別表'!F"&amp;(A10-1)*39+16)</f>
        <v>0</v>
      </c>
      <c r="M10" cm="1">
        <f t="array" aca="1" ref="M10" ca="1">INDIRECT("'5)個別表'!H"&amp;(A10-1)*39+16)</f>
        <v>0</v>
      </c>
      <c r="N10" cm="1">
        <f t="array" aca="1" ref="N10" ca="1">INDIRECT("'5)個別表'!J"&amp;(A10-1)*39+16)</f>
        <v>0</v>
      </c>
      <c r="O10" cm="1">
        <f t="array" aca="1" ref="O10" ca="1">INDIRECT("'5)個別表'!C"&amp;(A10-1)*39+17)</f>
        <v>0</v>
      </c>
      <c r="P10" cm="1">
        <f t="array" aca="1" ref="P10" ca="1">INDIRECT("'5)個別表'!F"&amp;(A10-1)*39+17)</f>
        <v>0</v>
      </c>
      <c r="Q10" cm="1">
        <f t="array" aca="1" ref="Q10" ca="1">INDIRECT("'5)個別表'!H"&amp;(A10-1)*39+17)</f>
        <v>0</v>
      </c>
      <c r="R10" cm="1">
        <f t="array" aca="1" ref="R10" ca="1">INDIRECT("'5)個別表'!J"&amp;(A10-1)*39+17)</f>
        <v>0</v>
      </c>
      <c r="S10" cm="1">
        <f t="array" aca="1" ref="S10" ca="1">INDIRECT("'5)個別表'!C"&amp;(A10-1)*39+18)</f>
        <v>0</v>
      </c>
      <c r="T10" cm="1">
        <f t="array" aca="1" ref="T10" ca="1">INDIRECT("'5)個別表'!D"&amp;(A10-1)*39+23)</f>
        <v>0</v>
      </c>
      <c r="U10" cm="1">
        <f t="array" aca="1" ref="U10" ca="1">INDIRECT("'5)個別表'!I"&amp;(A10-1)*39+23)</f>
        <v>0</v>
      </c>
      <c r="V10" cm="1">
        <f t="array" aca="1" ref="V10" ca="1">INDIRECT("'5)個別表'!C"&amp;(A10-1)*39+26)</f>
        <v>0</v>
      </c>
      <c r="W10" cm="1">
        <f t="array" aca="1" ref="W10" ca="1">INDIRECT("'5)個別表'!D"&amp;(A10-1)*39+26)</f>
        <v>0</v>
      </c>
      <c r="X10" cm="1">
        <f t="array" aca="1" ref="X10" ca="1">INDIRECT("'5)個別表'!E"&amp;(A10-1)*39+26)</f>
        <v>0</v>
      </c>
      <c r="Y10" cm="1">
        <f t="array" aca="1" ref="Y10" ca="1">INDIRECT("'5)個別表'!F"&amp;(A10-1)*39+26)</f>
        <v>0</v>
      </c>
      <c r="Z10" cm="1">
        <f t="array" aca="1" ref="Z10" ca="1">INDIRECT("'5)個別表'!G"&amp;(A10-1)*39+26)</f>
        <v>0</v>
      </c>
      <c r="AA10" cm="1">
        <f t="array" aca="1" ref="AA10" ca="1">INDIRECT("'5)個別表'!H"&amp;(A10-1)*39+26)</f>
        <v>0</v>
      </c>
      <c r="AB10" cm="1">
        <f t="array" aca="1" ref="AB10" ca="1">INDIRECT("'5)個別表'!I"&amp;(A10-1)*39+26)</f>
        <v>0</v>
      </c>
      <c r="AC10" cm="1">
        <f t="array" aca="1" ref="AC10" ca="1">INDIRECT("'5)個別表'!J"&amp;(A10-1)*39+26)</f>
        <v>0</v>
      </c>
      <c r="AD10" cm="1">
        <f t="array" aca="1" ref="AD10" ca="1">INDIRECT("'5)個別表'!K"&amp;(A10-1)*39+26)</f>
        <v>0</v>
      </c>
      <c r="AE10" cm="1">
        <f t="array" aca="1" ref="AE10" ca="1">INDIRECT("'5)個別表'!C"&amp;(A10-1)*39+27)</f>
        <v>0</v>
      </c>
      <c r="AF10" cm="1">
        <f t="array" aca="1" ref="AF10" ca="1">INDIRECT("'5)個別表'!D"&amp;(A10-1)*39+27)</f>
        <v>0</v>
      </c>
      <c r="AG10" cm="1">
        <f t="array" aca="1" ref="AG10" ca="1">INDIRECT("'5)個別表'!E"&amp;(A10-1)*39+27)</f>
        <v>0</v>
      </c>
      <c r="AH10" cm="1">
        <f t="array" aca="1" ref="AH10" ca="1">INDIRECT("'5)個別表'!F"&amp;(A10-1)*39+27)</f>
        <v>0</v>
      </c>
      <c r="AI10" cm="1">
        <f t="array" aca="1" ref="AI10" ca="1">INDIRECT("'5)個別表'!G"&amp;(A10-1)*39+27)</f>
        <v>0</v>
      </c>
      <c r="AJ10" cm="1">
        <f t="array" aca="1" ref="AJ10" ca="1">INDIRECT("'5)個別表'!H"&amp;(A10-1)*39+27)</f>
        <v>0</v>
      </c>
      <c r="AK10" cm="1">
        <f t="array" aca="1" ref="AK10" ca="1">INDIRECT("'5)個別表'!I"&amp;(A10-1)*39+27)</f>
        <v>0</v>
      </c>
      <c r="AL10" cm="1">
        <f t="array" aca="1" ref="AL10" ca="1">INDIRECT("'5)個別表'!J"&amp;(A10-1)*39+27)</f>
        <v>0</v>
      </c>
      <c r="AM10" cm="1">
        <f t="array" aca="1" ref="AM10" ca="1">INDIRECT("'5)個別表'!K"&amp;(A10-1)*39+27)</f>
        <v>0</v>
      </c>
      <c r="AN10" cm="1">
        <f t="array" aca="1" ref="AN10" ca="1">INDIRECT("'5)個別表'!C"&amp;(A10-1)*39+28)</f>
        <v>0</v>
      </c>
      <c r="AO10" cm="1">
        <f t="array" aca="1" ref="AO10" ca="1">INDIRECT("'5)個別表'!D"&amp;(A10-1)*39+28)</f>
        <v>0</v>
      </c>
      <c r="AP10" cm="1">
        <f t="array" aca="1" ref="AP10" ca="1">INDIRECT("'5)個別表'!E"&amp;(A10-1)*39+28)</f>
        <v>0</v>
      </c>
      <c r="AQ10" cm="1">
        <f t="array" aca="1" ref="AQ10" ca="1">INDIRECT("'5)個別表'!F"&amp;(A10-1)*39+28)</f>
        <v>0</v>
      </c>
      <c r="AR10" cm="1">
        <f t="array" aca="1" ref="AR10" ca="1">INDIRECT("'5)個別表'!G"&amp;(A10-1)*39+28)</f>
        <v>0</v>
      </c>
      <c r="AS10" cm="1">
        <f t="array" aca="1" ref="AS10" ca="1">INDIRECT("'5)個別表'!H"&amp;(A10-1)*39+28)</f>
        <v>0</v>
      </c>
      <c r="AT10" cm="1">
        <f t="array" aca="1" ref="AT10" ca="1">INDIRECT("'5)個別表'!I"&amp;(A10-1)*39+28)</f>
        <v>0</v>
      </c>
      <c r="AU10" cm="1">
        <f t="array" aca="1" ref="AU10" ca="1">INDIRECT("'5)個別表'!J"&amp;(A10-1)*39+28)</f>
        <v>0</v>
      </c>
      <c r="AV10" cm="1">
        <f t="array" aca="1" ref="AV10" ca="1">INDIRECT("'5)個別表'!K"&amp;(A10-1)*39+28)</f>
        <v>0</v>
      </c>
      <c r="AW10" cm="1">
        <f t="array" aca="1" ref="AW10" ca="1">INDIRECT("'5)個別表'!C"&amp;(A10-1)*39+29)</f>
        <v>0</v>
      </c>
      <c r="AX10" cm="1">
        <f t="array" aca="1" ref="AX10" ca="1">INDIRECT("'5)個別表'!D"&amp;(A10-1)*39+29)</f>
        <v>0</v>
      </c>
      <c r="AY10" cm="1">
        <f t="array" aca="1" ref="AY10" ca="1">INDIRECT("'5)個別表'!E"&amp;(A10-1)*39+29)</f>
        <v>0</v>
      </c>
      <c r="AZ10" cm="1">
        <f t="array" aca="1" ref="AZ10" ca="1">INDIRECT("'5)個別表'!F"&amp;(A10-1)*39+29)</f>
        <v>0</v>
      </c>
      <c r="BA10" cm="1">
        <f t="array" aca="1" ref="BA10" ca="1">INDIRECT("'5)個別表'!G"&amp;(A10-1)*39+29)</f>
        <v>0</v>
      </c>
      <c r="BB10" cm="1">
        <f t="array" aca="1" ref="BB10" ca="1">INDIRECT("'5)個別表'!H"&amp;(A10-1)*39+29)</f>
        <v>0</v>
      </c>
      <c r="BC10" cm="1">
        <f t="array" aca="1" ref="BC10" ca="1">INDIRECT("'5)個別表'!I"&amp;(A10-1)*39+29)</f>
        <v>0</v>
      </c>
      <c r="BD10" cm="1">
        <f t="array" aca="1" ref="BD10" ca="1">INDIRECT("'5)個別表'!J"&amp;(A10-1)*39+29)</f>
        <v>0</v>
      </c>
      <c r="BE10" cm="1">
        <f t="array" aca="1" ref="BE10" ca="1">INDIRECT("'5)個別表'!K"&amp;(A10-1)*39+29)</f>
        <v>0</v>
      </c>
      <c r="BF10" cm="1">
        <f t="array" aca="1" ref="BF10" ca="1">INDIRECT("'5)個別表'!C"&amp;(A10-1)*39+30)</f>
        <v>0</v>
      </c>
      <c r="BG10" cm="1">
        <f t="array" aca="1" ref="BG10" ca="1">INDIRECT("'5)個別表'!D"&amp;(A10-1)*39+30)</f>
        <v>0</v>
      </c>
      <c r="BH10" cm="1">
        <f t="array" aca="1" ref="BH10" ca="1">INDIRECT("'5)個別表'!E"&amp;(A10-1)*39+30)</f>
        <v>0</v>
      </c>
      <c r="BI10" cm="1">
        <f t="array" aca="1" ref="BI10" ca="1">INDIRECT("'5)個別表'!F"&amp;(A10-1)*39+30)</f>
        <v>0</v>
      </c>
      <c r="BJ10" cm="1">
        <f t="array" aca="1" ref="BJ10" ca="1">INDIRECT("'5)個別表'!G"&amp;(A10-1)*39+30)</f>
        <v>0</v>
      </c>
      <c r="BK10" cm="1">
        <f t="array" aca="1" ref="BK10" ca="1">INDIRECT("'5)個別表'!H"&amp;(A10-1)*39+30)</f>
        <v>0</v>
      </c>
      <c r="BL10" cm="1">
        <f t="array" aca="1" ref="BL10" ca="1">INDIRECT("'5)個別表'!I"&amp;(A10-1)*39+30)</f>
        <v>0</v>
      </c>
      <c r="BM10" cm="1">
        <f t="array" aca="1" ref="BM10" ca="1">INDIRECT("'5)個別表'!J"&amp;(A10-1)*39+30)</f>
        <v>0</v>
      </c>
      <c r="BN10" cm="1">
        <f t="array" aca="1" ref="BN10" ca="1">INDIRECT("'5)個別表'!K"&amp;(A10-1)*39+30)</f>
        <v>0</v>
      </c>
      <c r="BO10" cm="1">
        <f t="array" aca="1" ref="BO10" ca="1">INDIRECT("'5)個別表'!C"&amp;(A10-1)*39+31)</f>
        <v>0</v>
      </c>
      <c r="BP10" cm="1">
        <f t="array" aca="1" ref="BP10" ca="1">INDIRECT("'5)個別表'!D"&amp;(A10-1)*39+31)</f>
        <v>0</v>
      </c>
      <c r="BQ10" cm="1">
        <f t="array" aca="1" ref="BQ10" ca="1">INDIRECT("'5)個別表'!E"&amp;(A10-1)*39+31)</f>
        <v>0</v>
      </c>
      <c r="BR10" cm="1">
        <f t="array" aca="1" ref="BR10" ca="1">INDIRECT("'5)個別表'!F"&amp;(A10-1)*39+31)</f>
        <v>0</v>
      </c>
      <c r="BS10" cm="1">
        <f t="array" aca="1" ref="BS10" ca="1">INDIRECT("'5)個別表'!G"&amp;(A10-1)*39+31)</f>
        <v>0</v>
      </c>
      <c r="BT10" cm="1">
        <f t="array" aca="1" ref="BT10" ca="1">INDIRECT("'5)個別表'!H"&amp;(A10-1)*39+31)</f>
        <v>0</v>
      </c>
      <c r="BU10" cm="1">
        <f t="array" aca="1" ref="BU10" ca="1">INDIRECT("'5)個別表'!I"&amp;(A10-1)*39+31)</f>
        <v>0</v>
      </c>
      <c r="BV10" cm="1">
        <f t="array" aca="1" ref="BV10" ca="1">INDIRECT("'5)個別表'!J"&amp;(A10-1)*39+31)</f>
        <v>0</v>
      </c>
      <c r="BW10" cm="1">
        <f t="array" aca="1" ref="BW10" ca="1">INDIRECT("'5)個別表'!K"&amp;(A10-1)*39+31)</f>
        <v>0</v>
      </c>
      <c r="BX10" cm="1">
        <f t="array" aca="1" ref="BX10" ca="1">INDIRECT("'5)個別表'!C"&amp;(A10-1)*39+32)</f>
        <v>0</v>
      </c>
      <c r="BY10" cm="1">
        <f t="array" aca="1" ref="BY10" ca="1">INDIRECT("'5)個別表'!D"&amp;(A10-1)*39+32)</f>
        <v>0</v>
      </c>
      <c r="BZ10" cm="1">
        <f t="array" aca="1" ref="BZ10" ca="1">INDIRECT("'5)個別表'!E"&amp;(A10-1)*39+32)</f>
        <v>0</v>
      </c>
      <c r="CA10" cm="1">
        <f t="array" aca="1" ref="CA10" ca="1">INDIRECT("'5)個別表'!F"&amp;(A10-1)*39+32)</f>
        <v>0</v>
      </c>
      <c r="CB10" cm="1">
        <f t="array" aca="1" ref="CB10" ca="1">INDIRECT("'5)個別表'!G"&amp;(A10-1)*39+32)</f>
        <v>0</v>
      </c>
      <c r="CC10" cm="1">
        <f t="array" aca="1" ref="CC10" ca="1">INDIRECT("'5)個別表'!H"&amp;(A10-1)*39+32)</f>
        <v>0</v>
      </c>
      <c r="CD10" cm="1">
        <f t="array" aca="1" ref="CD10" ca="1">INDIRECT("'5)個別表'!I"&amp;(A10-1)*39+32)</f>
        <v>0</v>
      </c>
      <c r="CE10" cm="1">
        <f t="array" aca="1" ref="CE10" ca="1">INDIRECT("'5)個別表'!J"&amp;(A10-1)*39+32)</f>
        <v>0</v>
      </c>
      <c r="CF10" cm="1">
        <f t="array" aca="1" ref="CF10" ca="1">INDIRECT("'5)個別表'!K"&amp;(A10-1)*39+32)</f>
        <v>0</v>
      </c>
      <c r="CG10" t="str" cm="1">
        <f t="array" aca="1" ref="CG10" ca="1">INDIRECT("'5)個別表'!A"&amp;(A10-1)*39+33)</f>
        <v>⑧選択してください（プルダウン）</v>
      </c>
      <c r="CH10" cm="1">
        <f t="array" aca="1" ref="CH10" ca="1">INDIRECT("'5)個別表'!C"&amp;(A10-1)*39+33)</f>
        <v>0</v>
      </c>
      <c r="CI10" cm="1">
        <f t="array" aca="1" ref="CI10" ca="1">INDIRECT("'5)個別表'!D"&amp;(A10-1)*39+33)</f>
        <v>0</v>
      </c>
      <c r="CJ10" cm="1">
        <f t="array" aca="1" ref="CJ10" ca="1">INDIRECT("'5)個別表'!E"&amp;(A10-1)*39+33)</f>
        <v>0</v>
      </c>
      <c r="CK10" cm="1">
        <f t="array" aca="1" ref="CK10" ca="1">INDIRECT("'5)個別表'!F"&amp;(A10-1)*39+33)</f>
        <v>0</v>
      </c>
      <c r="CL10" cm="1">
        <f t="array" aca="1" ref="CL10" ca="1">INDIRECT("'5)個別表'!G"&amp;(A10-1)*39+33)</f>
        <v>0</v>
      </c>
      <c r="CM10" cm="1">
        <f t="array" aca="1" ref="CM10" ca="1">INDIRECT("'5)個別表'!H"&amp;(A10-1)*39+33)</f>
        <v>0</v>
      </c>
      <c r="CN10" cm="1">
        <f t="array" aca="1" ref="CN10" ca="1">INDIRECT("'5)個別表'!I"&amp;(A10-1)*39+33)</f>
        <v>0</v>
      </c>
      <c r="CO10" cm="1">
        <f t="array" aca="1" ref="CO10" ca="1">INDIRECT("'5)個別表'!J"&amp;(A10-1)*39+33)</f>
        <v>0</v>
      </c>
      <c r="CP10" cm="1">
        <f t="array" aca="1" ref="CP10" ca="1">INDIRECT("'5)個別表'!K"&amp;(A10-1)*39+33)</f>
        <v>0</v>
      </c>
      <c r="CQ10" cm="1">
        <f t="array" aca="1" ref="CQ10" ca="1">INDIRECT("'5)個別表'!C"&amp;(A10-1)*39+34)</f>
        <v>0</v>
      </c>
      <c r="CR10" cm="1">
        <f t="array" aca="1" ref="CR10" ca="1">INDIRECT("'5)個別表'!D"&amp;(A10-1)*39+34)</f>
        <v>0</v>
      </c>
      <c r="CS10" cm="1">
        <f t="array" aca="1" ref="CS10" ca="1">INDIRECT("'5)個別表'!E"&amp;(A10-1)*39+34)</f>
        <v>0</v>
      </c>
      <c r="CT10" cm="1">
        <f t="array" aca="1" ref="CT10" ca="1">INDIRECT("'5)個別表'!F"&amp;(A10-1)*39+34)</f>
        <v>0</v>
      </c>
      <c r="CU10" cm="1">
        <f t="array" aca="1" ref="CU10" ca="1">INDIRECT("'5)個別表'!G"&amp;(A10-1)*39+34)</f>
        <v>0</v>
      </c>
      <c r="CV10" cm="1">
        <f t="array" aca="1" ref="CV10" ca="1">INDIRECT("'5)個別表'!H"&amp;(A10-1)*39+34)</f>
        <v>0</v>
      </c>
      <c r="CW10" cm="1">
        <f t="array" aca="1" ref="CW10" ca="1">INDIRECT("'5)個別表'!I"&amp;(A10-1)*39+34)</f>
        <v>0</v>
      </c>
      <c r="CX10" cm="1">
        <f t="array" aca="1" ref="CX10" ca="1">INDIRECT("'5)個別表'!J"&amp;(A10-1)*39+34)</f>
        <v>0</v>
      </c>
      <c r="CY10" cm="1">
        <f t="array" aca="1" ref="CY10" ca="1">INDIRECT("'5)個別表'!K"&amp;(A10-1)*39+34)</f>
        <v>0</v>
      </c>
      <c r="CZ10" cm="1">
        <f t="array" aca="1" ref="CZ10" ca="1">INDIRECT("'5)個別表'!C"&amp;(A10-1)*39+35)</f>
        <v>0</v>
      </c>
      <c r="DA10" cm="1">
        <f t="array" aca="1" ref="DA10" ca="1">INDIRECT("'5)個別表'!D"&amp;(A10-1)*39+35)</f>
        <v>0</v>
      </c>
      <c r="DB10" cm="1">
        <f t="array" aca="1" ref="DB10" ca="1">INDIRECT("'5)個別表'!E"&amp;(A10-1)*39+35)</f>
        <v>0</v>
      </c>
      <c r="DC10" cm="1">
        <f t="array" aca="1" ref="DC10" ca="1">INDIRECT("'5)個別表'!F"&amp;(A10-1)*39+35)</f>
        <v>0</v>
      </c>
      <c r="DD10" cm="1">
        <f t="array" aca="1" ref="DD10" ca="1">INDIRECT("'5)個別表'!G"&amp;(A10-1)*39+35)</f>
        <v>0</v>
      </c>
      <c r="DE10" cm="1">
        <f t="array" aca="1" ref="DE10" ca="1">INDIRECT("'5)個別表'!H"&amp;(A10-1)*39+35)</f>
        <v>0</v>
      </c>
      <c r="DF10" cm="1">
        <f t="array" aca="1" ref="DF10" ca="1">INDIRECT("'5)個別表'!I"&amp;(A10-1)*39+35)</f>
        <v>0</v>
      </c>
      <c r="DG10" cm="1">
        <f t="array" aca="1" ref="DG10" ca="1">INDIRECT("'5)個別表'!J"&amp;(A10-1)*39+35)</f>
        <v>0</v>
      </c>
      <c r="DH10" cm="1">
        <f t="array" aca="1" ref="DH10" ca="1">INDIRECT("'5)個別表'!K"&amp;(A10-1)*39+35)</f>
        <v>0</v>
      </c>
      <c r="DI10" cm="1">
        <f t="array" aca="1" ref="DI10" ca="1">INDIRECT("'5)個別表'!C"&amp;(A10-1)*39+36)</f>
        <v>0</v>
      </c>
      <c r="DJ10" cm="1">
        <f t="array" aca="1" ref="DJ10" ca="1">INDIRECT("'5)個別表'!D"&amp;(A10-1)*39+36)</f>
        <v>0</v>
      </c>
      <c r="DK10" cm="1">
        <f t="array" aca="1" ref="DK10" ca="1">INDIRECT("'5)個別表'!E"&amp;(A10-1)*39+36)</f>
        <v>0</v>
      </c>
      <c r="DL10" cm="1">
        <f t="array" aca="1" ref="DL10" ca="1">INDIRECT("'5)個別表'!F"&amp;(A10-1)*39+36)</f>
        <v>0</v>
      </c>
      <c r="DM10" cm="1">
        <f t="array" aca="1" ref="DM10" ca="1">INDIRECT("'5)個別表'!G"&amp;(A10-1)*39+36)</f>
        <v>0</v>
      </c>
      <c r="DN10" cm="1">
        <f t="array" aca="1" ref="DN10" ca="1">INDIRECT("'5)個別表'!H"&amp;(A10-1)*39+36)</f>
        <v>0</v>
      </c>
      <c r="DO10" cm="1">
        <f t="array" aca="1" ref="DO10" ca="1">INDIRECT("'5)個別表'!I"&amp;(A10-1)*39+36)</f>
        <v>0</v>
      </c>
      <c r="DP10" cm="1">
        <f t="array" aca="1" ref="DP10" ca="1">INDIRECT("'5)個別表'!J"&amp;(A10-1)*39+36)</f>
        <v>0</v>
      </c>
      <c r="DQ10" cm="1">
        <f t="array" aca="1" ref="DQ10" ca="1">INDIRECT("'5)個別表'!K"&amp;(A10-1)*39+36)</f>
        <v>0</v>
      </c>
      <c r="DR10" cm="1">
        <f t="array" aca="1" ref="DR10" ca="1">INDIRECT("'5)個別表'!C"&amp;(A10-1)*39+37)</f>
        <v>0</v>
      </c>
      <c r="DS10" cm="1">
        <f t="array" aca="1" ref="DS10" ca="1">INDIRECT("'5)個別表'!D"&amp;(A10-1)*39+37)</f>
        <v>0</v>
      </c>
      <c r="DT10" cm="1">
        <f t="array" aca="1" ref="DT10" ca="1">INDIRECT("'5)個別表'!E"&amp;(A10-1)*39+37)</f>
        <v>0</v>
      </c>
      <c r="DU10" cm="1">
        <f t="array" aca="1" ref="DU10" ca="1">INDIRECT("'5)個別表'!F"&amp;(A10-1)*39+37)</f>
        <v>0</v>
      </c>
      <c r="DV10" cm="1">
        <f t="array" aca="1" ref="DV10" ca="1">INDIRECT("'5)個別表'!G"&amp;(A10-1)*39+37)</f>
        <v>0</v>
      </c>
      <c r="DW10" cm="1">
        <f t="array" aca="1" ref="DW10" ca="1">INDIRECT("'5)個別表'!H"&amp;(A10-1)*39+37)</f>
        <v>0</v>
      </c>
      <c r="DX10" cm="1">
        <f t="array" aca="1" ref="DX10" ca="1">INDIRECT("'5)個別表'!I"&amp;(A10-1)*39+37)</f>
        <v>0</v>
      </c>
      <c r="DY10" cm="1">
        <f t="array" aca="1" ref="DY10" ca="1">INDIRECT("'5)個別表'!J"&amp;(A10-1)*39+37)</f>
        <v>0</v>
      </c>
      <c r="DZ10" cm="1">
        <f t="array" aca="1" ref="DZ10" ca="1">INDIRECT("'5)個別表'!K"&amp;(A10-1)*39+37)</f>
        <v>0</v>
      </c>
      <c r="EA10" cm="1">
        <f t="array" aca="1" ref="EA10" ca="1">INDIRECT("'5)個別表'!C"&amp;(A10-1)*39+38)</f>
        <v>0</v>
      </c>
      <c r="EB10" cm="1">
        <f t="array" aca="1" ref="EB10" ca="1">INDIRECT("'5)個別表'!D"&amp;(A10-1)*39+38)</f>
        <v>0</v>
      </c>
      <c r="EC10" cm="1">
        <f t="array" aca="1" ref="EC10" ca="1">INDIRECT("'5)個別表'!E"&amp;(A10-1)*39+38)</f>
        <v>0</v>
      </c>
      <c r="ED10" cm="1">
        <f t="array" aca="1" ref="ED10" ca="1">INDIRECT("'5)個別表'!F"&amp;(A10-1)*39+38)</f>
        <v>0</v>
      </c>
      <c r="EE10" cm="1">
        <f t="array" aca="1" ref="EE10" ca="1">INDIRECT("'5)個別表'!G"&amp;(A10-1)*39+38)</f>
        <v>0</v>
      </c>
      <c r="EF10" cm="1">
        <f t="array" aca="1" ref="EF10" ca="1">INDIRECT("'5)個別表'!H"&amp;(A10-1)*39+38)</f>
        <v>0</v>
      </c>
      <c r="EG10" cm="1">
        <f t="array" aca="1" ref="EG10" ca="1">INDIRECT("'5)個別表'!I"&amp;(A10-1)*39+38)</f>
        <v>0</v>
      </c>
      <c r="EH10" cm="1">
        <f t="array" aca="1" ref="EH10" ca="1">INDIRECT("'5)個別表'!J"&amp;(A10-1)*39+38)</f>
        <v>0</v>
      </c>
      <c r="EI10" cm="1">
        <f t="array" aca="1" ref="EI10" ca="1">INDIRECT("'5)個別表'!K"&amp;(A10-1)*39+38)</f>
        <v>0</v>
      </c>
      <c r="EJ10" t="str" cm="1">
        <f t="array" aca="1" ref="EJ10" ca="1">INDIRECT("'5)個別表'!C"&amp;(A10-1)*39+39)</f>
        <v>空欄あり</v>
      </c>
      <c r="EK10" t="str" cm="1">
        <f t="array" aca="1" ref="EK10" ca="1">INDIRECT("'5)個別表'!D"&amp;(A10-1)*39+39)</f>
        <v>空欄あり</v>
      </c>
      <c r="EL10" t="str" cm="1">
        <f t="array" aca="1" ref="EL10" ca="1">INDIRECT("'5)個別表'!C"&amp;(A10-1)*39+40)</f>
        <v>-</v>
      </c>
      <c r="EM10" t="str" cm="1">
        <f t="array" aca="1" ref="EM10" ca="1">INDIRECT("'5)個別表'!D"&amp;(A10-1)*39+40)</f>
        <v>-</v>
      </c>
      <c r="EN10" t="str" cm="1">
        <f t="array" aca="1" ref="EN10" ca="1">INDIRECT("'5)個別表'!E"&amp;(A10-1)*39+40)</f>
        <v>-</v>
      </c>
    </row>
    <row r="11" spans="1:144">
      <c r="A11">
        <v>10</v>
      </c>
      <c r="B11" cm="1">
        <f t="array" aca="1" ref="B11" ca="1">INDIRECT("'5)個別表'!H"&amp;(A11-1)*39+5)</f>
        <v>0</v>
      </c>
      <c r="C11" cm="1">
        <f t="array" aca="1" ref="C11" ca="1">INDIRECT("'5)個別表'!C"&amp;(A11-1)*39+7)</f>
        <v>0</v>
      </c>
      <c r="D11" cm="1">
        <f t="array" aca="1" ref="D11" ca="1">INDIRECT("'5)個別表'!C"&amp;(A11-1)*39+8)</f>
        <v>0</v>
      </c>
      <c r="E11" cm="1">
        <f t="array" aca="1" ref="E11" ca="1">INDIRECT("'5)個別表'!C"&amp;(A11-1)*39+9)</f>
        <v>0</v>
      </c>
      <c r="F11" cm="1">
        <f t="array" aca="1" ref="F11" ca="1">INDIRECT("'5)個別表'!C"&amp;(A11-1)*39+10)</f>
        <v>0</v>
      </c>
      <c r="G11" cm="1">
        <f t="array" aca="1" ref="G11" ca="1">INDIRECT("'5)個別表'!F"&amp;(A11-1)*39+10)</f>
        <v>0</v>
      </c>
      <c r="H11" cm="1">
        <f t="array" aca="1" ref="H11" ca="1">INDIRECT("'5)個別表'!I"&amp;(A11-1)*39+10)</f>
        <v>0</v>
      </c>
      <c r="I11" cm="1">
        <f t="array" aca="1" ref="I11" ca="1">INDIRECT("'5)個別表'!C"&amp;(A11-1)*39+11)</f>
        <v>0</v>
      </c>
      <c r="J11" cm="1">
        <f t="array" aca="1" ref="J11" ca="1">INDIRECT("'5)個別表'!C"&amp;(A11-1)*39+12)</f>
        <v>0</v>
      </c>
      <c r="K11" cm="1">
        <f t="array" aca="1" ref="K11" ca="1">INDIRECT("'5)個別表'!C"&amp;(A11-1)*39+16)</f>
        <v>0</v>
      </c>
      <c r="L11" cm="1">
        <f t="array" aca="1" ref="L11" ca="1">INDIRECT("'5)個別表'!F"&amp;(A11-1)*39+16)</f>
        <v>0</v>
      </c>
      <c r="M11" cm="1">
        <f t="array" aca="1" ref="M11" ca="1">INDIRECT("'5)個別表'!H"&amp;(A11-1)*39+16)</f>
        <v>0</v>
      </c>
      <c r="N11" cm="1">
        <f t="array" aca="1" ref="N11" ca="1">INDIRECT("'5)個別表'!J"&amp;(A11-1)*39+16)</f>
        <v>0</v>
      </c>
      <c r="O11" cm="1">
        <f t="array" aca="1" ref="O11" ca="1">INDIRECT("'5)個別表'!C"&amp;(A11-1)*39+17)</f>
        <v>0</v>
      </c>
      <c r="P11" cm="1">
        <f t="array" aca="1" ref="P11" ca="1">INDIRECT("'5)個別表'!F"&amp;(A11-1)*39+17)</f>
        <v>0</v>
      </c>
      <c r="Q11" cm="1">
        <f t="array" aca="1" ref="Q11" ca="1">INDIRECT("'5)個別表'!H"&amp;(A11-1)*39+17)</f>
        <v>0</v>
      </c>
      <c r="R11" cm="1">
        <f t="array" aca="1" ref="R11" ca="1">INDIRECT("'5)個別表'!J"&amp;(A11-1)*39+17)</f>
        <v>0</v>
      </c>
      <c r="S11" cm="1">
        <f t="array" aca="1" ref="S11" ca="1">INDIRECT("'5)個別表'!C"&amp;(A11-1)*39+18)</f>
        <v>0</v>
      </c>
      <c r="T11" cm="1">
        <f t="array" aca="1" ref="T11" ca="1">INDIRECT("'5)個別表'!D"&amp;(A11-1)*39+23)</f>
        <v>0</v>
      </c>
      <c r="U11" cm="1">
        <f t="array" aca="1" ref="U11" ca="1">INDIRECT("'5)個別表'!I"&amp;(A11-1)*39+23)</f>
        <v>0</v>
      </c>
      <c r="V11" cm="1">
        <f t="array" aca="1" ref="V11" ca="1">INDIRECT("'5)個別表'!C"&amp;(A11-1)*39+26)</f>
        <v>0</v>
      </c>
      <c r="W11" cm="1">
        <f t="array" aca="1" ref="W11" ca="1">INDIRECT("'5)個別表'!D"&amp;(A11-1)*39+26)</f>
        <v>0</v>
      </c>
      <c r="X11" cm="1">
        <f t="array" aca="1" ref="X11" ca="1">INDIRECT("'5)個別表'!E"&amp;(A11-1)*39+26)</f>
        <v>0</v>
      </c>
      <c r="Y11" cm="1">
        <f t="array" aca="1" ref="Y11" ca="1">INDIRECT("'5)個別表'!F"&amp;(A11-1)*39+26)</f>
        <v>0</v>
      </c>
      <c r="Z11" cm="1">
        <f t="array" aca="1" ref="Z11" ca="1">INDIRECT("'5)個別表'!G"&amp;(A11-1)*39+26)</f>
        <v>0</v>
      </c>
      <c r="AA11" cm="1">
        <f t="array" aca="1" ref="AA11" ca="1">INDIRECT("'5)個別表'!H"&amp;(A11-1)*39+26)</f>
        <v>0</v>
      </c>
      <c r="AB11" cm="1">
        <f t="array" aca="1" ref="AB11" ca="1">INDIRECT("'5)個別表'!I"&amp;(A11-1)*39+26)</f>
        <v>0</v>
      </c>
      <c r="AC11" cm="1">
        <f t="array" aca="1" ref="AC11" ca="1">INDIRECT("'5)個別表'!J"&amp;(A11-1)*39+26)</f>
        <v>0</v>
      </c>
      <c r="AD11" cm="1">
        <f t="array" aca="1" ref="AD11" ca="1">INDIRECT("'5)個別表'!K"&amp;(A11-1)*39+26)</f>
        <v>0</v>
      </c>
      <c r="AE11" cm="1">
        <f t="array" aca="1" ref="AE11" ca="1">INDIRECT("'5)個別表'!C"&amp;(A11-1)*39+27)</f>
        <v>0</v>
      </c>
      <c r="AF11" cm="1">
        <f t="array" aca="1" ref="AF11" ca="1">INDIRECT("'5)個別表'!D"&amp;(A11-1)*39+27)</f>
        <v>0</v>
      </c>
      <c r="AG11" cm="1">
        <f t="array" aca="1" ref="AG11" ca="1">INDIRECT("'5)個別表'!E"&amp;(A11-1)*39+27)</f>
        <v>0</v>
      </c>
      <c r="AH11" cm="1">
        <f t="array" aca="1" ref="AH11" ca="1">INDIRECT("'5)個別表'!F"&amp;(A11-1)*39+27)</f>
        <v>0</v>
      </c>
      <c r="AI11" cm="1">
        <f t="array" aca="1" ref="AI11" ca="1">INDIRECT("'5)個別表'!G"&amp;(A11-1)*39+27)</f>
        <v>0</v>
      </c>
      <c r="AJ11" cm="1">
        <f t="array" aca="1" ref="AJ11" ca="1">INDIRECT("'5)個別表'!H"&amp;(A11-1)*39+27)</f>
        <v>0</v>
      </c>
      <c r="AK11" cm="1">
        <f t="array" aca="1" ref="AK11" ca="1">INDIRECT("'5)個別表'!I"&amp;(A11-1)*39+27)</f>
        <v>0</v>
      </c>
      <c r="AL11" cm="1">
        <f t="array" aca="1" ref="AL11" ca="1">INDIRECT("'5)個別表'!J"&amp;(A11-1)*39+27)</f>
        <v>0</v>
      </c>
      <c r="AM11" cm="1">
        <f t="array" aca="1" ref="AM11" ca="1">INDIRECT("'5)個別表'!K"&amp;(A11-1)*39+27)</f>
        <v>0</v>
      </c>
      <c r="AN11" cm="1">
        <f t="array" aca="1" ref="AN11" ca="1">INDIRECT("'5)個別表'!C"&amp;(A11-1)*39+28)</f>
        <v>0</v>
      </c>
      <c r="AO11" cm="1">
        <f t="array" aca="1" ref="AO11" ca="1">INDIRECT("'5)個別表'!D"&amp;(A11-1)*39+28)</f>
        <v>0</v>
      </c>
      <c r="AP11" cm="1">
        <f t="array" aca="1" ref="AP11" ca="1">INDIRECT("'5)個別表'!E"&amp;(A11-1)*39+28)</f>
        <v>0</v>
      </c>
      <c r="AQ11" cm="1">
        <f t="array" aca="1" ref="AQ11" ca="1">INDIRECT("'5)個別表'!F"&amp;(A11-1)*39+28)</f>
        <v>0</v>
      </c>
      <c r="AR11" cm="1">
        <f t="array" aca="1" ref="AR11" ca="1">INDIRECT("'5)個別表'!G"&amp;(A11-1)*39+28)</f>
        <v>0</v>
      </c>
      <c r="AS11" cm="1">
        <f t="array" aca="1" ref="AS11" ca="1">INDIRECT("'5)個別表'!H"&amp;(A11-1)*39+28)</f>
        <v>0</v>
      </c>
      <c r="AT11" cm="1">
        <f t="array" aca="1" ref="AT11" ca="1">INDIRECT("'5)個別表'!I"&amp;(A11-1)*39+28)</f>
        <v>0</v>
      </c>
      <c r="AU11" cm="1">
        <f t="array" aca="1" ref="AU11" ca="1">INDIRECT("'5)個別表'!J"&amp;(A11-1)*39+28)</f>
        <v>0</v>
      </c>
      <c r="AV11" cm="1">
        <f t="array" aca="1" ref="AV11" ca="1">INDIRECT("'5)個別表'!K"&amp;(A11-1)*39+28)</f>
        <v>0</v>
      </c>
      <c r="AW11" cm="1">
        <f t="array" aca="1" ref="AW11" ca="1">INDIRECT("'5)個別表'!C"&amp;(A11-1)*39+29)</f>
        <v>0</v>
      </c>
      <c r="AX11" cm="1">
        <f t="array" aca="1" ref="AX11" ca="1">INDIRECT("'5)個別表'!D"&amp;(A11-1)*39+29)</f>
        <v>0</v>
      </c>
      <c r="AY11" cm="1">
        <f t="array" aca="1" ref="AY11" ca="1">INDIRECT("'5)個別表'!E"&amp;(A11-1)*39+29)</f>
        <v>0</v>
      </c>
      <c r="AZ11" cm="1">
        <f t="array" aca="1" ref="AZ11" ca="1">INDIRECT("'5)個別表'!F"&amp;(A11-1)*39+29)</f>
        <v>0</v>
      </c>
      <c r="BA11" cm="1">
        <f t="array" aca="1" ref="BA11" ca="1">INDIRECT("'5)個別表'!G"&amp;(A11-1)*39+29)</f>
        <v>0</v>
      </c>
      <c r="BB11" cm="1">
        <f t="array" aca="1" ref="BB11" ca="1">INDIRECT("'5)個別表'!H"&amp;(A11-1)*39+29)</f>
        <v>0</v>
      </c>
      <c r="BC11" cm="1">
        <f t="array" aca="1" ref="BC11" ca="1">INDIRECT("'5)個別表'!I"&amp;(A11-1)*39+29)</f>
        <v>0</v>
      </c>
      <c r="BD11" cm="1">
        <f t="array" aca="1" ref="BD11" ca="1">INDIRECT("'5)個別表'!J"&amp;(A11-1)*39+29)</f>
        <v>0</v>
      </c>
      <c r="BE11" cm="1">
        <f t="array" aca="1" ref="BE11" ca="1">INDIRECT("'5)個別表'!K"&amp;(A11-1)*39+29)</f>
        <v>0</v>
      </c>
      <c r="BF11" cm="1">
        <f t="array" aca="1" ref="BF11" ca="1">INDIRECT("'5)個別表'!C"&amp;(A11-1)*39+30)</f>
        <v>0</v>
      </c>
      <c r="BG11" cm="1">
        <f t="array" aca="1" ref="BG11" ca="1">INDIRECT("'5)個別表'!D"&amp;(A11-1)*39+30)</f>
        <v>0</v>
      </c>
      <c r="BH11" cm="1">
        <f t="array" aca="1" ref="BH11" ca="1">INDIRECT("'5)個別表'!E"&amp;(A11-1)*39+30)</f>
        <v>0</v>
      </c>
      <c r="BI11" cm="1">
        <f t="array" aca="1" ref="BI11" ca="1">INDIRECT("'5)個別表'!F"&amp;(A11-1)*39+30)</f>
        <v>0</v>
      </c>
      <c r="BJ11" cm="1">
        <f t="array" aca="1" ref="BJ11" ca="1">INDIRECT("'5)個別表'!G"&amp;(A11-1)*39+30)</f>
        <v>0</v>
      </c>
      <c r="BK11" cm="1">
        <f t="array" aca="1" ref="BK11" ca="1">INDIRECT("'5)個別表'!H"&amp;(A11-1)*39+30)</f>
        <v>0</v>
      </c>
      <c r="BL11" cm="1">
        <f t="array" aca="1" ref="BL11" ca="1">INDIRECT("'5)個別表'!I"&amp;(A11-1)*39+30)</f>
        <v>0</v>
      </c>
      <c r="BM11" cm="1">
        <f t="array" aca="1" ref="BM11" ca="1">INDIRECT("'5)個別表'!J"&amp;(A11-1)*39+30)</f>
        <v>0</v>
      </c>
      <c r="BN11" cm="1">
        <f t="array" aca="1" ref="BN11" ca="1">INDIRECT("'5)個別表'!K"&amp;(A11-1)*39+30)</f>
        <v>0</v>
      </c>
      <c r="BO11" cm="1">
        <f t="array" aca="1" ref="BO11" ca="1">INDIRECT("'5)個別表'!C"&amp;(A11-1)*39+31)</f>
        <v>0</v>
      </c>
      <c r="BP11" cm="1">
        <f t="array" aca="1" ref="BP11" ca="1">INDIRECT("'5)個別表'!D"&amp;(A11-1)*39+31)</f>
        <v>0</v>
      </c>
      <c r="BQ11" cm="1">
        <f t="array" aca="1" ref="BQ11" ca="1">INDIRECT("'5)個別表'!E"&amp;(A11-1)*39+31)</f>
        <v>0</v>
      </c>
      <c r="BR11" cm="1">
        <f t="array" aca="1" ref="BR11" ca="1">INDIRECT("'5)個別表'!F"&amp;(A11-1)*39+31)</f>
        <v>0</v>
      </c>
      <c r="BS11" cm="1">
        <f t="array" aca="1" ref="BS11" ca="1">INDIRECT("'5)個別表'!G"&amp;(A11-1)*39+31)</f>
        <v>0</v>
      </c>
      <c r="BT11" cm="1">
        <f t="array" aca="1" ref="BT11" ca="1">INDIRECT("'5)個別表'!H"&amp;(A11-1)*39+31)</f>
        <v>0</v>
      </c>
      <c r="BU11" cm="1">
        <f t="array" aca="1" ref="BU11" ca="1">INDIRECT("'5)個別表'!I"&amp;(A11-1)*39+31)</f>
        <v>0</v>
      </c>
      <c r="BV11" cm="1">
        <f t="array" aca="1" ref="BV11" ca="1">INDIRECT("'5)個別表'!J"&amp;(A11-1)*39+31)</f>
        <v>0</v>
      </c>
      <c r="BW11" cm="1">
        <f t="array" aca="1" ref="BW11" ca="1">INDIRECT("'5)個別表'!K"&amp;(A11-1)*39+31)</f>
        <v>0</v>
      </c>
      <c r="BX11" cm="1">
        <f t="array" aca="1" ref="BX11" ca="1">INDIRECT("'5)個別表'!C"&amp;(A11-1)*39+32)</f>
        <v>0</v>
      </c>
      <c r="BY11" cm="1">
        <f t="array" aca="1" ref="BY11" ca="1">INDIRECT("'5)個別表'!D"&amp;(A11-1)*39+32)</f>
        <v>0</v>
      </c>
      <c r="BZ11" cm="1">
        <f t="array" aca="1" ref="BZ11" ca="1">INDIRECT("'5)個別表'!E"&amp;(A11-1)*39+32)</f>
        <v>0</v>
      </c>
      <c r="CA11" cm="1">
        <f t="array" aca="1" ref="CA11" ca="1">INDIRECT("'5)個別表'!F"&amp;(A11-1)*39+32)</f>
        <v>0</v>
      </c>
      <c r="CB11" cm="1">
        <f t="array" aca="1" ref="CB11" ca="1">INDIRECT("'5)個別表'!G"&amp;(A11-1)*39+32)</f>
        <v>0</v>
      </c>
      <c r="CC11" cm="1">
        <f t="array" aca="1" ref="CC11" ca="1">INDIRECT("'5)個別表'!H"&amp;(A11-1)*39+32)</f>
        <v>0</v>
      </c>
      <c r="CD11" cm="1">
        <f t="array" aca="1" ref="CD11" ca="1">INDIRECT("'5)個別表'!I"&amp;(A11-1)*39+32)</f>
        <v>0</v>
      </c>
      <c r="CE11" cm="1">
        <f t="array" aca="1" ref="CE11" ca="1">INDIRECT("'5)個別表'!J"&amp;(A11-1)*39+32)</f>
        <v>0</v>
      </c>
      <c r="CF11" cm="1">
        <f t="array" aca="1" ref="CF11" ca="1">INDIRECT("'5)個別表'!K"&amp;(A11-1)*39+32)</f>
        <v>0</v>
      </c>
      <c r="CG11" t="str" cm="1">
        <f t="array" aca="1" ref="CG11" ca="1">INDIRECT("'5)個別表'!A"&amp;(A11-1)*39+33)</f>
        <v>⑧選択してください（プルダウン）</v>
      </c>
      <c r="CH11" cm="1">
        <f t="array" aca="1" ref="CH11" ca="1">INDIRECT("'5)個別表'!C"&amp;(A11-1)*39+33)</f>
        <v>0</v>
      </c>
      <c r="CI11" cm="1">
        <f t="array" aca="1" ref="CI11" ca="1">INDIRECT("'5)個別表'!D"&amp;(A11-1)*39+33)</f>
        <v>0</v>
      </c>
      <c r="CJ11" cm="1">
        <f t="array" aca="1" ref="CJ11" ca="1">INDIRECT("'5)個別表'!E"&amp;(A11-1)*39+33)</f>
        <v>0</v>
      </c>
      <c r="CK11" cm="1">
        <f t="array" aca="1" ref="CK11" ca="1">INDIRECT("'5)個別表'!F"&amp;(A11-1)*39+33)</f>
        <v>0</v>
      </c>
      <c r="CL11" cm="1">
        <f t="array" aca="1" ref="CL11" ca="1">INDIRECT("'5)個別表'!G"&amp;(A11-1)*39+33)</f>
        <v>0</v>
      </c>
      <c r="CM11" cm="1">
        <f t="array" aca="1" ref="CM11" ca="1">INDIRECT("'5)個別表'!H"&amp;(A11-1)*39+33)</f>
        <v>0</v>
      </c>
      <c r="CN11" cm="1">
        <f t="array" aca="1" ref="CN11" ca="1">INDIRECT("'5)個別表'!I"&amp;(A11-1)*39+33)</f>
        <v>0</v>
      </c>
      <c r="CO11" cm="1">
        <f t="array" aca="1" ref="CO11" ca="1">INDIRECT("'5)個別表'!J"&amp;(A11-1)*39+33)</f>
        <v>0</v>
      </c>
      <c r="CP11" cm="1">
        <f t="array" aca="1" ref="CP11" ca="1">INDIRECT("'5)個別表'!K"&amp;(A11-1)*39+33)</f>
        <v>0</v>
      </c>
      <c r="CQ11" cm="1">
        <f t="array" aca="1" ref="CQ11" ca="1">INDIRECT("'5)個別表'!C"&amp;(A11-1)*39+34)</f>
        <v>0</v>
      </c>
      <c r="CR11" cm="1">
        <f t="array" aca="1" ref="CR11" ca="1">INDIRECT("'5)個別表'!D"&amp;(A11-1)*39+34)</f>
        <v>0</v>
      </c>
      <c r="CS11" cm="1">
        <f t="array" aca="1" ref="CS11" ca="1">INDIRECT("'5)個別表'!E"&amp;(A11-1)*39+34)</f>
        <v>0</v>
      </c>
      <c r="CT11" cm="1">
        <f t="array" aca="1" ref="CT11" ca="1">INDIRECT("'5)個別表'!F"&amp;(A11-1)*39+34)</f>
        <v>0</v>
      </c>
      <c r="CU11" cm="1">
        <f t="array" aca="1" ref="CU11" ca="1">INDIRECT("'5)個別表'!G"&amp;(A11-1)*39+34)</f>
        <v>0</v>
      </c>
      <c r="CV11" cm="1">
        <f t="array" aca="1" ref="CV11" ca="1">INDIRECT("'5)個別表'!H"&amp;(A11-1)*39+34)</f>
        <v>0</v>
      </c>
      <c r="CW11" cm="1">
        <f t="array" aca="1" ref="CW11" ca="1">INDIRECT("'5)個別表'!I"&amp;(A11-1)*39+34)</f>
        <v>0</v>
      </c>
      <c r="CX11" cm="1">
        <f t="array" aca="1" ref="CX11" ca="1">INDIRECT("'5)個別表'!J"&amp;(A11-1)*39+34)</f>
        <v>0</v>
      </c>
      <c r="CY11" cm="1">
        <f t="array" aca="1" ref="CY11" ca="1">INDIRECT("'5)個別表'!K"&amp;(A11-1)*39+34)</f>
        <v>0</v>
      </c>
      <c r="CZ11" cm="1">
        <f t="array" aca="1" ref="CZ11" ca="1">INDIRECT("'5)個別表'!C"&amp;(A11-1)*39+35)</f>
        <v>0</v>
      </c>
      <c r="DA11" cm="1">
        <f t="array" aca="1" ref="DA11" ca="1">INDIRECT("'5)個別表'!D"&amp;(A11-1)*39+35)</f>
        <v>0</v>
      </c>
      <c r="DB11" cm="1">
        <f t="array" aca="1" ref="DB11" ca="1">INDIRECT("'5)個別表'!E"&amp;(A11-1)*39+35)</f>
        <v>0</v>
      </c>
      <c r="DC11" cm="1">
        <f t="array" aca="1" ref="DC11" ca="1">INDIRECT("'5)個別表'!F"&amp;(A11-1)*39+35)</f>
        <v>0</v>
      </c>
      <c r="DD11" cm="1">
        <f t="array" aca="1" ref="DD11" ca="1">INDIRECT("'5)個別表'!G"&amp;(A11-1)*39+35)</f>
        <v>0</v>
      </c>
      <c r="DE11" cm="1">
        <f t="array" aca="1" ref="DE11" ca="1">INDIRECT("'5)個別表'!H"&amp;(A11-1)*39+35)</f>
        <v>0</v>
      </c>
      <c r="DF11" cm="1">
        <f t="array" aca="1" ref="DF11" ca="1">INDIRECT("'5)個別表'!I"&amp;(A11-1)*39+35)</f>
        <v>0</v>
      </c>
      <c r="DG11" cm="1">
        <f t="array" aca="1" ref="DG11" ca="1">INDIRECT("'5)個別表'!J"&amp;(A11-1)*39+35)</f>
        <v>0</v>
      </c>
      <c r="DH11" cm="1">
        <f t="array" aca="1" ref="DH11" ca="1">INDIRECT("'5)個別表'!K"&amp;(A11-1)*39+35)</f>
        <v>0</v>
      </c>
      <c r="DI11" cm="1">
        <f t="array" aca="1" ref="DI11" ca="1">INDIRECT("'5)個別表'!C"&amp;(A11-1)*39+36)</f>
        <v>0</v>
      </c>
      <c r="DJ11" cm="1">
        <f t="array" aca="1" ref="DJ11" ca="1">INDIRECT("'5)個別表'!D"&amp;(A11-1)*39+36)</f>
        <v>0</v>
      </c>
      <c r="DK11" cm="1">
        <f t="array" aca="1" ref="DK11" ca="1">INDIRECT("'5)個別表'!E"&amp;(A11-1)*39+36)</f>
        <v>0</v>
      </c>
      <c r="DL11" cm="1">
        <f t="array" aca="1" ref="DL11" ca="1">INDIRECT("'5)個別表'!F"&amp;(A11-1)*39+36)</f>
        <v>0</v>
      </c>
      <c r="DM11" cm="1">
        <f t="array" aca="1" ref="DM11" ca="1">INDIRECT("'5)個別表'!G"&amp;(A11-1)*39+36)</f>
        <v>0</v>
      </c>
      <c r="DN11" cm="1">
        <f t="array" aca="1" ref="DN11" ca="1">INDIRECT("'5)個別表'!H"&amp;(A11-1)*39+36)</f>
        <v>0</v>
      </c>
      <c r="DO11" cm="1">
        <f t="array" aca="1" ref="DO11" ca="1">INDIRECT("'5)個別表'!I"&amp;(A11-1)*39+36)</f>
        <v>0</v>
      </c>
      <c r="DP11" cm="1">
        <f t="array" aca="1" ref="DP11" ca="1">INDIRECT("'5)個別表'!J"&amp;(A11-1)*39+36)</f>
        <v>0</v>
      </c>
      <c r="DQ11" cm="1">
        <f t="array" aca="1" ref="DQ11" ca="1">INDIRECT("'5)個別表'!K"&amp;(A11-1)*39+36)</f>
        <v>0</v>
      </c>
      <c r="DR11" cm="1">
        <f t="array" aca="1" ref="DR11" ca="1">INDIRECT("'5)個別表'!C"&amp;(A11-1)*39+37)</f>
        <v>0</v>
      </c>
      <c r="DS11" cm="1">
        <f t="array" aca="1" ref="DS11" ca="1">INDIRECT("'5)個別表'!D"&amp;(A11-1)*39+37)</f>
        <v>0</v>
      </c>
      <c r="DT11" cm="1">
        <f t="array" aca="1" ref="DT11" ca="1">INDIRECT("'5)個別表'!E"&amp;(A11-1)*39+37)</f>
        <v>0</v>
      </c>
      <c r="DU11" cm="1">
        <f t="array" aca="1" ref="DU11" ca="1">INDIRECT("'5)個別表'!F"&amp;(A11-1)*39+37)</f>
        <v>0</v>
      </c>
      <c r="DV11" cm="1">
        <f t="array" aca="1" ref="DV11" ca="1">INDIRECT("'5)個別表'!G"&amp;(A11-1)*39+37)</f>
        <v>0</v>
      </c>
      <c r="DW11" cm="1">
        <f t="array" aca="1" ref="DW11" ca="1">INDIRECT("'5)個別表'!H"&amp;(A11-1)*39+37)</f>
        <v>0</v>
      </c>
      <c r="DX11" cm="1">
        <f t="array" aca="1" ref="DX11" ca="1">INDIRECT("'5)個別表'!I"&amp;(A11-1)*39+37)</f>
        <v>0</v>
      </c>
      <c r="DY11" cm="1">
        <f t="array" aca="1" ref="DY11" ca="1">INDIRECT("'5)個別表'!J"&amp;(A11-1)*39+37)</f>
        <v>0</v>
      </c>
      <c r="DZ11" cm="1">
        <f t="array" aca="1" ref="DZ11" ca="1">INDIRECT("'5)個別表'!K"&amp;(A11-1)*39+37)</f>
        <v>0</v>
      </c>
      <c r="EA11" cm="1">
        <f t="array" aca="1" ref="EA11" ca="1">INDIRECT("'5)個別表'!C"&amp;(A11-1)*39+38)</f>
        <v>0</v>
      </c>
      <c r="EB11" cm="1">
        <f t="array" aca="1" ref="EB11" ca="1">INDIRECT("'5)個別表'!D"&amp;(A11-1)*39+38)</f>
        <v>0</v>
      </c>
      <c r="EC11" cm="1">
        <f t="array" aca="1" ref="EC11" ca="1">INDIRECT("'5)個別表'!E"&amp;(A11-1)*39+38)</f>
        <v>0</v>
      </c>
      <c r="ED11" cm="1">
        <f t="array" aca="1" ref="ED11" ca="1">INDIRECT("'5)個別表'!F"&amp;(A11-1)*39+38)</f>
        <v>0</v>
      </c>
      <c r="EE11" cm="1">
        <f t="array" aca="1" ref="EE11" ca="1">INDIRECT("'5)個別表'!G"&amp;(A11-1)*39+38)</f>
        <v>0</v>
      </c>
      <c r="EF11" cm="1">
        <f t="array" aca="1" ref="EF11" ca="1">INDIRECT("'5)個別表'!H"&amp;(A11-1)*39+38)</f>
        <v>0</v>
      </c>
      <c r="EG11" cm="1">
        <f t="array" aca="1" ref="EG11" ca="1">INDIRECT("'5)個別表'!I"&amp;(A11-1)*39+38)</f>
        <v>0</v>
      </c>
      <c r="EH11" cm="1">
        <f t="array" aca="1" ref="EH11" ca="1">INDIRECT("'5)個別表'!J"&amp;(A11-1)*39+38)</f>
        <v>0</v>
      </c>
      <c r="EI11" cm="1">
        <f t="array" aca="1" ref="EI11" ca="1">INDIRECT("'5)個別表'!K"&amp;(A11-1)*39+38)</f>
        <v>0</v>
      </c>
      <c r="EJ11" t="str" cm="1">
        <f t="array" aca="1" ref="EJ11" ca="1">INDIRECT("'5)個別表'!C"&amp;(A11-1)*39+39)</f>
        <v>空欄あり</v>
      </c>
      <c r="EK11" t="str" cm="1">
        <f t="array" aca="1" ref="EK11" ca="1">INDIRECT("'5)個別表'!D"&amp;(A11-1)*39+39)</f>
        <v>空欄あり</v>
      </c>
      <c r="EL11" t="str" cm="1">
        <f t="array" aca="1" ref="EL11" ca="1">INDIRECT("'5)個別表'!C"&amp;(A11-1)*39+40)</f>
        <v>-</v>
      </c>
      <c r="EM11" t="str" cm="1">
        <f t="array" aca="1" ref="EM11" ca="1">INDIRECT("'5)個別表'!D"&amp;(A11-1)*39+40)</f>
        <v>-</v>
      </c>
      <c r="EN11" t="str" cm="1">
        <f t="array" aca="1" ref="EN11" ca="1">INDIRECT("'5)個別表'!E"&amp;(A11-1)*39+40)</f>
        <v>-</v>
      </c>
    </row>
    <row r="12" spans="1:144">
      <c r="A12">
        <v>11</v>
      </c>
      <c r="B12" cm="1">
        <f t="array" aca="1" ref="B12" ca="1">INDIRECT("'5)個別表'!H"&amp;(A12-1)*39+5)</f>
        <v>0</v>
      </c>
      <c r="C12" cm="1">
        <f t="array" aca="1" ref="C12" ca="1">INDIRECT("'5)個別表'!C"&amp;(A12-1)*39+7)</f>
        <v>0</v>
      </c>
      <c r="D12" cm="1">
        <f t="array" aca="1" ref="D12" ca="1">INDIRECT("'5)個別表'!C"&amp;(A12-1)*39+8)</f>
        <v>0</v>
      </c>
      <c r="E12" cm="1">
        <f t="array" aca="1" ref="E12" ca="1">INDIRECT("'5)個別表'!C"&amp;(A12-1)*39+9)</f>
        <v>0</v>
      </c>
      <c r="F12" cm="1">
        <f t="array" aca="1" ref="F12" ca="1">INDIRECT("'5)個別表'!C"&amp;(A12-1)*39+10)</f>
        <v>0</v>
      </c>
      <c r="G12" cm="1">
        <f t="array" aca="1" ref="G12" ca="1">INDIRECT("'5)個別表'!F"&amp;(A12-1)*39+10)</f>
        <v>0</v>
      </c>
      <c r="H12" cm="1">
        <f t="array" aca="1" ref="H12" ca="1">INDIRECT("'5)個別表'!I"&amp;(A12-1)*39+10)</f>
        <v>0</v>
      </c>
      <c r="I12" cm="1">
        <f t="array" aca="1" ref="I12" ca="1">INDIRECT("'5)個別表'!C"&amp;(A12-1)*39+11)</f>
        <v>0</v>
      </c>
      <c r="J12" cm="1">
        <f t="array" aca="1" ref="J12" ca="1">INDIRECT("'5)個別表'!C"&amp;(A12-1)*39+12)</f>
        <v>0</v>
      </c>
      <c r="K12" cm="1">
        <f t="array" aca="1" ref="K12" ca="1">INDIRECT("'5)個別表'!C"&amp;(A12-1)*39+16)</f>
        <v>0</v>
      </c>
      <c r="L12" cm="1">
        <f t="array" aca="1" ref="L12" ca="1">INDIRECT("'5)個別表'!F"&amp;(A12-1)*39+16)</f>
        <v>0</v>
      </c>
      <c r="M12" cm="1">
        <f t="array" aca="1" ref="M12" ca="1">INDIRECT("'5)個別表'!H"&amp;(A12-1)*39+16)</f>
        <v>0</v>
      </c>
      <c r="N12" cm="1">
        <f t="array" aca="1" ref="N12" ca="1">INDIRECT("'5)個別表'!J"&amp;(A12-1)*39+16)</f>
        <v>0</v>
      </c>
      <c r="O12" cm="1">
        <f t="array" aca="1" ref="O12" ca="1">INDIRECT("'5)個別表'!C"&amp;(A12-1)*39+17)</f>
        <v>0</v>
      </c>
      <c r="P12" cm="1">
        <f t="array" aca="1" ref="P12" ca="1">INDIRECT("'5)個別表'!F"&amp;(A12-1)*39+17)</f>
        <v>0</v>
      </c>
      <c r="Q12" cm="1">
        <f t="array" aca="1" ref="Q12" ca="1">INDIRECT("'5)個別表'!H"&amp;(A12-1)*39+17)</f>
        <v>0</v>
      </c>
      <c r="R12" cm="1">
        <f t="array" aca="1" ref="R12" ca="1">INDIRECT("'5)個別表'!J"&amp;(A12-1)*39+17)</f>
        <v>0</v>
      </c>
      <c r="S12" cm="1">
        <f t="array" aca="1" ref="S12" ca="1">INDIRECT("'5)個別表'!C"&amp;(A12-1)*39+18)</f>
        <v>0</v>
      </c>
      <c r="T12" cm="1">
        <f t="array" aca="1" ref="T12" ca="1">INDIRECT("'5)個別表'!D"&amp;(A12-1)*39+23)</f>
        <v>0</v>
      </c>
      <c r="U12" cm="1">
        <f t="array" aca="1" ref="U12" ca="1">INDIRECT("'5)個別表'!I"&amp;(A12-1)*39+23)</f>
        <v>0</v>
      </c>
      <c r="V12" cm="1">
        <f t="array" aca="1" ref="V12" ca="1">INDIRECT("'5)個別表'!C"&amp;(A12-1)*39+26)</f>
        <v>0</v>
      </c>
      <c r="W12" cm="1">
        <f t="array" aca="1" ref="W12" ca="1">INDIRECT("'5)個別表'!D"&amp;(A12-1)*39+26)</f>
        <v>0</v>
      </c>
      <c r="X12" cm="1">
        <f t="array" aca="1" ref="X12" ca="1">INDIRECT("'5)個別表'!E"&amp;(A12-1)*39+26)</f>
        <v>0</v>
      </c>
      <c r="Y12" cm="1">
        <f t="array" aca="1" ref="Y12" ca="1">INDIRECT("'5)個別表'!F"&amp;(A12-1)*39+26)</f>
        <v>0</v>
      </c>
      <c r="Z12" cm="1">
        <f t="array" aca="1" ref="Z12" ca="1">INDIRECT("'5)個別表'!G"&amp;(A12-1)*39+26)</f>
        <v>0</v>
      </c>
      <c r="AA12" cm="1">
        <f t="array" aca="1" ref="AA12" ca="1">INDIRECT("'5)個別表'!H"&amp;(A12-1)*39+26)</f>
        <v>0</v>
      </c>
      <c r="AB12" cm="1">
        <f t="array" aca="1" ref="AB12" ca="1">INDIRECT("'5)個別表'!I"&amp;(A12-1)*39+26)</f>
        <v>0</v>
      </c>
      <c r="AC12" cm="1">
        <f t="array" aca="1" ref="AC12" ca="1">INDIRECT("'5)個別表'!J"&amp;(A12-1)*39+26)</f>
        <v>0</v>
      </c>
      <c r="AD12" cm="1">
        <f t="array" aca="1" ref="AD12" ca="1">INDIRECT("'5)個別表'!K"&amp;(A12-1)*39+26)</f>
        <v>0</v>
      </c>
      <c r="AE12" cm="1">
        <f t="array" aca="1" ref="AE12" ca="1">INDIRECT("'5)個別表'!C"&amp;(A12-1)*39+27)</f>
        <v>0</v>
      </c>
      <c r="AF12" cm="1">
        <f t="array" aca="1" ref="AF12" ca="1">INDIRECT("'5)個別表'!D"&amp;(A12-1)*39+27)</f>
        <v>0</v>
      </c>
      <c r="AG12" cm="1">
        <f t="array" aca="1" ref="AG12" ca="1">INDIRECT("'5)個別表'!E"&amp;(A12-1)*39+27)</f>
        <v>0</v>
      </c>
      <c r="AH12" cm="1">
        <f t="array" aca="1" ref="AH12" ca="1">INDIRECT("'5)個別表'!F"&amp;(A12-1)*39+27)</f>
        <v>0</v>
      </c>
      <c r="AI12" cm="1">
        <f t="array" aca="1" ref="AI12" ca="1">INDIRECT("'5)個別表'!G"&amp;(A12-1)*39+27)</f>
        <v>0</v>
      </c>
      <c r="AJ12" cm="1">
        <f t="array" aca="1" ref="AJ12" ca="1">INDIRECT("'5)個別表'!H"&amp;(A12-1)*39+27)</f>
        <v>0</v>
      </c>
      <c r="AK12" cm="1">
        <f t="array" aca="1" ref="AK12" ca="1">INDIRECT("'5)個別表'!I"&amp;(A12-1)*39+27)</f>
        <v>0</v>
      </c>
      <c r="AL12" cm="1">
        <f t="array" aca="1" ref="AL12" ca="1">INDIRECT("'5)個別表'!J"&amp;(A12-1)*39+27)</f>
        <v>0</v>
      </c>
      <c r="AM12" cm="1">
        <f t="array" aca="1" ref="AM12" ca="1">INDIRECT("'5)個別表'!K"&amp;(A12-1)*39+27)</f>
        <v>0</v>
      </c>
      <c r="AN12" cm="1">
        <f t="array" aca="1" ref="AN12" ca="1">INDIRECT("'5)個別表'!C"&amp;(A12-1)*39+28)</f>
        <v>0</v>
      </c>
      <c r="AO12" cm="1">
        <f t="array" aca="1" ref="AO12" ca="1">INDIRECT("'5)個別表'!D"&amp;(A12-1)*39+28)</f>
        <v>0</v>
      </c>
      <c r="AP12" cm="1">
        <f t="array" aca="1" ref="AP12" ca="1">INDIRECT("'5)個別表'!E"&amp;(A12-1)*39+28)</f>
        <v>0</v>
      </c>
      <c r="AQ12" cm="1">
        <f t="array" aca="1" ref="AQ12" ca="1">INDIRECT("'5)個別表'!F"&amp;(A12-1)*39+28)</f>
        <v>0</v>
      </c>
      <c r="AR12" cm="1">
        <f t="array" aca="1" ref="AR12" ca="1">INDIRECT("'5)個別表'!G"&amp;(A12-1)*39+28)</f>
        <v>0</v>
      </c>
      <c r="AS12" cm="1">
        <f t="array" aca="1" ref="AS12" ca="1">INDIRECT("'5)個別表'!H"&amp;(A12-1)*39+28)</f>
        <v>0</v>
      </c>
      <c r="AT12" cm="1">
        <f t="array" aca="1" ref="AT12" ca="1">INDIRECT("'5)個別表'!I"&amp;(A12-1)*39+28)</f>
        <v>0</v>
      </c>
      <c r="AU12" cm="1">
        <f t="array" aca="1" ref="AU12" ca="1">INDIRECT("'5)個別表'!J"&amp;(A12-1)*39+28)</f>
        <v>0</v>
      </c>
      <c r="AV12" cm="1">
        <f t="array" aca="1" ref="AV12" ca="1">INDIRECT("'5)個別表'!K"&amp;(A12-1)*39+28)</f>
        <v>0</v>
      </c>
      <c r="AW12" cm="1">
        <f t="array" aca="1" ref="AW12" ca="1">INDIRECT("'5)個別表'!C"&amp;(A12-1)*39+29)</f>
        <v>0</v>
      </c>
      <c r="AX12" cm="1">
        <f t="array" aca="1" ref="AX12" ca="1">INDIRECT("'5)個別表'!D"&amp;(A12-1)*39+29)</f>
        <v>0</v>
      </c>
      <c r="AY12" cm="1">
        <f t="array" aca="1" ref="AY12" ca="1">INDIRECT("'5)個別表'!E"&amp;(A12-1)*39+29)</f>
        <v>0</v>
      </c>
      <c r="AZ12" cm="1">
        <f t="array" aca="1" ref="AZ12" ca="1">INDIRECT("'5)個別表'!F"&amp;(A12-1)*39+29)</f>
        <v>0</v>
      </c>
      <c r="BA12" cm="1">
        <f t="array" aca="1" ref="BA12" ca="1">INDIRECT("'5)個別表'!G"&amp;(A12-1)*39+29)</f>
        <v>0</v>
      </c>
      <c r="BB12" cm="1">
        <f t="array" aca="1" ref="BB12" ca="1">INDIRECT("'5)個別表'!H"&amp;(A12-1)*39+29)</f>
        <v>0</v>
      </c>
      <c r="BC12" cm="1">
        <f t="array" aca="1" ref="BC12" ca="1">INDIRECT("'5)個別表'!I"&amp;(A12-1)*39+29)</f>
        <v>0</v>
      </c>
      <c r="BD12" cm="1">
        <f t="array" aca="1" ref="BD12" ca="1">INDIRECT("'5)個別表'!J"&amp;(A12-1)*39+29)</f>
        <v>0</v>
      </c>
      <c r="BE12" cm="1">
        <f t="array" aca="1" ref="BE12" ca="1">INDIRECT("'5)個別表'!K"&amp;(A12-1)*39+29)</f>
        <v>0</v>
      </c>
      <c r="BF12" cm="1">
        <f t="array" aca="1" ref="BF12" ca="1">INDIRECT("'5)個別表'!C"&amp;(A12-1)*39+30)</f>
        <v>0</v>
      </c>
      <c r="BG12" cm="1">
        <f t="array" aca="1" ref="BG12" ca="1">INDIRECT("'5)個別表'!D"&amp;(A12-1)*39+30)</f>
        <v>0</v>
      </c>
      <c r="BH12" cm="1">
        <f t="array" aca="1" ref="BH12" ca="1">INDIRECT("'5)個別表'!E"&amp;(A12-1)*39+30)</f>
        <v>0</v>
      </c>
      <c r="BI12" cm="1">
        <f t="array" aca="1" ref="BI12" ca="1">INDIRECT("'5)個別表'!F"&amp;(A12-1)*39+30)</f>
        <v>0</v>
      </c>
      <c r="BJ12" cm="1">
        <f t="array" aca="1" ref="BJ12" ca="1">INDIRECT("'5)個別表'!G"&amp;(A12-1)*39+30)</f>
        <v>0</v>
      </c>
      <c r="BK12" cm="1">
        <f t="array" aca="1" ref="BK12" ca="1">INDIRECT("'5)個別表'!H"&amp;(A12-1)*39+30)</f>
        <v>0</v>
      </c>
      <c r="BL12" cm="1">
        <f t="array" aca="1" ref="BL12" ca="1">INDIRECT("'5)個別表'!I"&amp;(A12-1)*39+30)</f>
        <v>0</v>
      </c>
      <c r="BM12" cm="1">
        <f t="array" aca="1" ref="BM12" ca="1">INDIRECT("'5)個別表'!J"&amp;(A12-1)*39+30)</f>
        <v>0</v>
      </c>
      <c r="BN12" cm="1">
        <f t="array" aca="1" ref="BN12" ca="1">INDIRECT("'5)個別表'!K"&amp;(A12-1)*39+30)</f>
        <v>0</v>
      </c>
      <c r="BO12" cm="1">
        <f t="array" aca="1" ref="BO12" ca="1">INDIRECT("'5)個別表'!C"&amp;(A12-1)*39+31)</f>
        <v>0</v>
      </c>
      <c r="BP12" cm="1">
        <f t="array" aca="1" ref="BP12" ca="1">INDIRECT("'5)個別表'!D"&amp;(A12-1)*39+31)</f>
        <v>0</v>
      </c>
      <c r="BQ12" cm="1">
        <f t="array" aca="1" ref="BQ12" ca="1">INDIRECT("'5)個別表'!E"&amp;(A12-1)*39+31)</f>
        <v>0</v>
      </c>
      <c r="BR12" cm="1">
        <f t="array" aca="1" ref="BR12" ca="1">INDIRECT("'5)個別表'!F"&amp;(A12-1)*39+31)</f>
        <v>0</v>
      </c>
      <c r="BS12" cm="1">
        <f t="array" aca="1" ref="BS12" ca="1">INDIRECT("'5)個別表'!G"&amp;(A12-1)*39+31)</f>
        <v>0</v>
      </c>
      <c r="BT12" cm="1">
        <f t="array" aca="1" ref="BT12" ca="1">INDIRECT("'5)個別表'!H"&amp;(A12-1)*39+31)</f>
        <v>0</v>
      </c>
      <c r="BU12" cm="1">
        <f t="array" aca="1" ref="BU12" ca="1">INDIRECT("'5)個別表'!I"&amp;(A12-1)*39+31)</f>
        <v>0</v>
      </c>
      <c r="BV12" cm="1">
        <f t="array" aca="1" ref="BV12" ca="1">INDIRECT("'5)個別表'!J"&amp;(A12-1)*39+31)</f>
        <v>0</v>
      </c>
      <c r="BW12" cm="1">
        <f t="array" aca="1" ref="BW12" ca="1">INDIRECT("'5)個別表'!K"&amp;(A12-1)*39+31)</f>
        <v>0</v>
      </c>
      <c r="BX12" cm="1">
        <f t="array" aca="1" ref="BX12" ca="1">INDIRECT("'5)個別表'!C"&amp;(A12-1)*39+32)</f>
        <v>0</v>
      </c>
      <c r="BY12" cm="1">
        <f t="array" aca="1" ref="BY12" ca="1">INDIRECT("'5)個別表'!D"&amp;(A12-1)*39+32)</f>
        <v>0</v>
      </c>
      <c r="BZ12" cm="1">
        <f t="array" aca="1" ref="BZ12" ca="1">INDIRECT("'5)個別表'!E"&amp;(A12-1)*39+32)</f>
        <v>0</v>
      </c>
      <c r="CA12" cm="1">
        <f t="array" aca="1" ref="CA12" ca="1">INDIRECT("'5)個別表'!F"&amp;(A12-1)*39+32)</f>
        <v>0</v>
      </c>
      <c r="CB12" cm="1">
        <f t="array" aca="1" ref="CB12" ca="1">INDIRECT("'5)個別表'!G"&amp;(A12-1)*39+32)</f>
        <v>0</v>
      </c>
      <c r="CC12" cm="1">
        <f t="array" aca="1" ref="CC12" ca="1">INDIRECT("'5)個別表'!H"&amp;(A12-1)*39+32)</f>
        <v>0</v>
      </c>
      <c r="CD12" cm="1">
        <f t="array" aca="1" ref="CD12" ca="1">INDIRECT("'5)個別表'!I"&amp;(A12-1)*39+32)</f>
        <v>0</v>
      </c>
      <c r="CE12" cm="1">
        <f t="array" aca="1" ref="CE12" ca="1">INDIRECT("'5)個別表'!J"&amp;(A12-1)*39+32)</f>
        <v>0</v>
      </c>
      <c r="CF12" cm="1">
        <f t="array" aca="1" ref="CF12" ca="1">INDIRECT("'5)個別表'!K"&amp;(A12-1)*39+32)</f>
        <v>0</v>
      </c>
      <c r="CG12" t="str" cm="1">
        <f t="array" aca="1" ref="CG12" ca="1">INDIRECT("'5)個別表'!A"&amp;(A12-1)*39+33)</f>
        <v>⑧選択してください（プルダウン）</v>
      </c>
      <c r="CH12" cm="1">
        <f t="array" aca="1" ref="CH12" ca="1">INDIRECT("'5)個別表'!C"&amp;(A12-1)*39+33)</f>
        <v>0</v>
      </c>
      <c r="CI12" cm="1">
        <f t="array" aca="1" ref="CI12" ca="1">INDIRECT("'5)個別表'!D"&amp;(A12-1)*39+33)</f>
        <v>0</v>
      </c>
      <c r="CJ12" cm="1">
        <f t="array" aca="1" ref="CJ12" ca="1">INDIRECT("'5)個別表'!E"&amp;(A12-1)*39+33)</f>
        <v>0</v>
      </c>
      <c r="CK12" cm="1">
        <f t="array" aca="1" ref="CK12" ca="1">INDIRECT("'5)個別表'!F"&amp;(A12-1)*39+33)</f>
        <v>0</v>
      </c>
      <c r="CL12" cm="1">
        <f t="array" aca="1" ref="CL12" ca="1">INDIRECT("'5)個別表'!G"&amp;(A12-1)*39+33)</f>
        <v>0</v>
      </c>
      <c r="CM12" cm="1">
        <f t="array" aca="1" ref="CM12" ca="1">INDIRECT("'5)個別表'!H"&amp;(A12-1)*39+33)</f>
        <v>0</v>
      </c>
      <c r="CN12" cm="1">
        <f t="array" aca="1" ref="CN12" ca="1">INDIRECT("'5)個別表'!I"&amp;(A12-1)*39+33)</f>
        <v>0</v>
      </c>
      <c r="CO12" cm="1">
        <f t="array" aca="1" ref="CO12" ca="1">INDIRECT("'5)個別表'!J"&amp;(A12-1)*39+33)</f>
        <v>0</v>
      </c>
      <c r="CP12" cm="1">
        <f t="array" aca="1" ref="CP12" ca="1">INDIRECT("'5)個別表'!K"&amp;(A12-1)*39+33)</f>
        <v>0</v>
      </c>
      <c r="CQ12" cm="1">
        <f t="array" aca="1" ref="CQ12" ca="1">INDIRECT("'5)個別表'!C"&amp;(A12-1)*39+34)</f>
        <v>0</v>
      </c>
      <c r="CR12" cm="1">
        <f t="array" aca="1" ref="CR12" ca="1">INDIRECT("'5)個別表'!D"&amp;(A12-1)*39+34)</f>
        <v>0</v>
      </c>
      <c r="CS12" cm="1">
        <f t="array" aca="1" ref="CS12" ca="1">INDIRECT("'5)個別表'!E"&amp;(A12-1)*39+34)</f>
        <v>0</v>
      </c>
      <c r="CT12" cm="1">
        <f t="array" aca="1" ref="CT12" ca="1">INDIRECT("'5)個別表'!F"&amp;(A12-1)*39+34)</f>
        <v>0</v>
      </c>
      <c r="CU12" cm="1">
        <f t="array" aca="1" ref="CU12" ca="1">INDIRECT("'5)個別表'!G"&amp;(A12-1)*39+34)</f>
        <v>0</v>
      </c>
      <c r="CV12" cm="1">
        <f t="array" aca="1" ref="CV12" ca="1">INDIRECT("'5)個別表'!H"&amp;(A12-1)*39+34)</f>
        <v>0</v>
      </c>
      <c r="CW12" cm="1">
        <f t="array" aca="1" ref="CW12" ca="1">INDIRECT("'5)個別表'!I"&amp;(A12-1)*39+34)</f>
        <v>0</v>
      </c>
      <c r="CX12" cm="1">
        <f t="array" aca="1" ref="CX12" ca="1">INDIRECT("'5)個別表'!J"&amp;(A12-1)*39+34)</f>
        <v>0</v>
      </c>
      <c r="CY12" cm="1">
        <f t="array" aca="1" ref="CY12" ca="1">INDIRECT("'5)個別表'!K"&amp;(A12-1)*39+34)</f>
        <v>0</v>
      </c>
      <c r="CZ12" cm="1">
        <f t="array" aca="1" ref="CZ12" ca="1">INDIRECT("'5)個別表'!C"&amp;(A12-1)*39+35)</f>
        <v>0</v>
      </c>
      <c r="DA12" cm="1">
        <f t="array" aca="1" ref="DA12" ca="1">INDIRECT("'5)個別表'!D"&amp;(A12-1)*39+35)</f>
        <v>0</v>
      </c>
      <c r="DB12" cm="1">
        <f t="array" aca="1" ref="DB12" ca="1">INDIRECT("'5)個別表'!E"&amp;(A12-1)*39+35)</f>
        <v>0</v>
      </c>
      <c r="DC12" cm="1">
        <f t="array" aca="1" ref="DC12" ca="1">INDIRECT("'5)個別表'!F"&amp;(A12-1)*39+35)</f>
        <v>0</v>
      </c>
      <c r="DD12" cm="1">
        <f t="array" aca="1" ref="DD12" ca="1">INDIRECT("'5)個別表'!G"&amp;(A12-1)*39+35)</f>
        <v>0</v>
      </c>
      <c r="DE12" cm="1">
        <f t="array" aca="1" ref="DE12" ca="1">INDIRECT("'5)個別表'!H"&amp;(A12-1)*39+35)</f>
        <v>0</v>
      </c>
      <c r="DF12" cm="1">
        <f t="array" aca="1" ref="DF12" ca="1">INDIRECT("'5)個別表'!I"&amp;(A12-1)*39+35)</f>
        <v>0</v>
      </c>
      <c r="DG12" cm="1">
        <f t="array" aca="1" ref="DG12" ca="1">INDIRECT("'5)個別表'!J"&amp;(A12-1)*39+35)</f>
        <v>0</v>
      </c>
      <c r="DH12" cm="1">
        <f t="array" aca="1" ref="DH12" ca="1">INDIRECT("'5)個別表'!K"&amp;(A12-1)*39+35)</f>
        <v>0</v>
      </c>
      <c r="DI12" cm="1">
        <f t="array" aca="1" ref="DI12" ca="1">INDIRECT("'5)個別表'!C"&amp;(A12-1)*39+36)</f>
        <v>0</v>
      </c>
      <c r="DJ12" cm="1">
        <f t="array" aca="1" ref="DJ12" ca="1">INDIRECT("'5)個別表'!D"&amp;(A12-1)*39+36)</f>
        <v>0</v>
      </c>
      <c r="DK12" cm="1">
        <f t="array" aca="1" ref="DK12" ca="1">INDIRECT("'5)個別表'!E"&amp;(A12-1)*39+36)</f>
        <v>0</v>
      </c>
      <c r="DL12" cm="1">
        <f t="array" aca="1" ref="DL12" ca="1">INDIRECT("'5)個別表'!F"&amp;(A12-1)*39+36)</f>
        <v>0</v>
      </c>
      <c r="DM12" cm="1">
        <f t="array" aca="1" ref="DM12" ca="1">INDIRECT("'5)個別表'!G"&amp;(A12-1)*39+36)</f>
        <v>0</v>
      </c>
      <c r="DN12" cm="1">
        <f t="array" aca="1" ref="DN12" ca="1">INDIRECT("'5)個別表'!H"&amp;(A12-1)*39+36)</f>
        <v>0</v>
      </c>
      <c r="DO12" cm="1">
        <f t="array" aca="1" ref="DO12" ca="1">INDIRECT("'5)個別表'!I"&amp;(A12-1)*39+36)</f>
        <v>0</v>
      </c>
      <c r="DP12" cm="1">
        <f t="array" aca="1" ref="DP12" ca="1">INDIRECT("'5)個別表'!J"&amp;(A12-1)*39+36)</f>
        <v>0</v>
      </c>
      <c r="DQ12" cm="1">
        <f t="array" aca="1" ref="DQ12" ca="1">INDIRECT("'5)個別表'!K"&amp;(A12-1)*39+36)</f>
        <v>0</v>
      </c>
      <c r="DR12" cm="1">
        <f t="array" aca="1" ref="DR12" ca="1">INDIRECT("'5)個別表'!C"&amp;(A12-1)*39+37)</f>
        <v>0</v>
      </c>
      <c r="DS12" cm="1">
        <f t="array" aca="1" ref="DS12" ca="1">INDIRECT("'5)個別表'!D"&amp;(A12-1)*39+37)</f>
        <v>0</v>
      </c>
      <c r="DT12" cm="1">
        <f t="array" aca="1" ref="DT12" ca="1">INDIRECT("'5)個別表'!E"&amp;(A12-1)*39+37)</f>
        <v>0</v>
      </c>
      <c r="DU12" cm="1">
        <f t="array" aca="1" ref="DU12" ca="1">INDIRECT("'5)個別表'!F"&amp;(A12-1)*39+37)</f>
        <v>0</v>
      </c>
      <c r="DV12" cm="1">
        <f t="array" aca="1" ref="DV12" ca="1">INDIRECT("'5)個別表'!G"&amp;(A12-1)*39+37)</f>
        <v>0</v>
      </c>
      <c r="DW12" cm="1">
        <f t="array" aca="1" ref="DW12" ca="1">INDIRECT("'5)個別表'!H"&amp;(A12-1)*39+37)</f>
        <v>0</v>
      </c>
      <c r="DX12" cm="1">
        <f t="array" aca="1" ref="DX12" ca="1">INDIRECT("'5)個別表'!I"&amp;(A12-1)*39+37)</f>
        <v>0</v>
      </c>
      <c r="DY12" cm="1">
        <f t="array" aca="1" ref="DY12" ca="1">INDIRECT("'5)個別表'!J"&amp;(A12-1)*39+37)</f>
        <v>0</v>
      </c>
      <c r="DZ12" cm="1">
        <f t="array" aca="1" ref="DZ12" ca="1">INDIRECT("'5)個別表'!K"&amp;(A12-1)*39+37)</f>
        <v>0</v>
      </c>
      <c r="EA12" cm="1">
        <f t="array" aca="1" ref="EA12" ca="1">INDIRECT("'5)個別表'!C"&amp;(A12-1)*39+38)</f>
        <v>0</v>
      </c>
      <c r="EB12" cm="1">
        <f t="array" aca="1" ref="EB12" ca="1">INDIRECT("'5)個別表'!D"&amp;(A12-1)*39+38)</f>
        <v>0</v>
      </c>
      <c r="EC12" cm="1">
        <f t="array" aca="1" ref="EC12" ca="1">INDIRECT("'5)個別表'!E"&amp;(A12-1)*39+38)</f>
        <v>0</v>
      </c>
      <c r="ED12" cm="1">
        <f t="array" aca="1" ref="ED12" ca="1">INDIRECT("'5)個別表'!F"&amp;(A12-1)*39+38)</f>
        <v>0</v>
      </c>
      <c r="EE12" cm="1">
        <f t="array" aca="1" ref="EE12" ca="1">INDIRECT("'5)個別表'!G"&amp;(A12-1)*39+38)</f>
        <v>0</v>
      </c>
      <c r="EF12" cm="1">
        <f t="array" aca="1" ref="EF12" ca="1">INDIRECT("'5)個別表'!H"&amp;(A12-1)*39+38)</f>
        <v>0</v>
      </c>
      <c r="EG12" cm="1">
        <f t="array" aca="1" ref="EG12" ca="1">INDIRECT("'5)個別表'!I"&amp;(A12-1)*39+38)</f>
        <v>0</v>
      </c>
      <c r="EH12" cm="1">
        <f t="array" aca="1" ref="EH12" ca="1">INDIRECT("'5)個別表'!J"&amp;(A12-1)*39+38)</f>
        <v>0</v>
      </c>
      <c r="EI12" cm="1">
        <f t="array" aca="1" ref="EI12" ca="1">INDIRECT("'5)個別表'!K"&amp;(A12-1)*39+38)</f>
        <v>0</v>
      </c>
      <c r="EJ12" t="str" cm="1">
        <f t="array" aca="1" ref="EJ12" ca="1">INDIRECT("'5)個別表'!C"&amp;(A12-1)*39+39)</f>
        <v>空欄あり</v>
      </c>
      <c r="EK12" t="str" cm="1">
        <f t="array" aca="1" ref="EK12" ca="1">INDIRECT("'5)個別表'!D"&amp;(A12-1)*39+39)</f>
        <v>空欄あり</v>
      </c>
      <c r="EL12" t="str" cm="1">
        <f t="array" aca="1" ref="EL12" ca="1">INDIRECT("'5)個別表'!C"&amp;(A12-1)*39+40)</f>
        <v>-</v>
      </c>
      <c r="EM12" t="str" cm="1">
        <f t="array" aca="1" ref="EM12" ca="1">INDIRECT("'5)個別表'!D"&amp;(A12-1)*39+40)</f>
        <v>-</v>
      </c>
      <c r="EN12" t="str" cm="1">
        <f t="array" aca="1" ref="EN12" ca="1">INDIRECT("'5)個別表'!E"&amp;(A12-1)*39+40)</f>
        <v>-</v>
      </c>
    </row>
    <row r="13" spans="1:144">
      <c r="A13">
        <v>12</v>
      </c>
      <c r="B13" cm="1">
        <f t="array" aca="1" ref="B13" ca="1">INDIRECT("'5)個別表'!H"&amp;(A13-1)*39+5)</f>
        <v>0</v>
      </c>
      <c r="C13" cm="1">
        <f t="array" aca="1" ref="C13" ca="1">INDIRECT("'5)個別表'!C"&amp;(A13-1)*39+7)</f>
        <v>0</v>
      </c>
      <c r="D13" cm="1">
        <f t="array" aca="1" ref="D13" ca="1">INDIRECT("'5)個別表'!C"&amp;(A13-1)*39+8)</f>
        <v>0</v>
      </c>
      <c r="E13" cm="1">
        <f t="array" aca="1" ref="E13" ca="1">INDIRECT("'5)個別表'!C"&amp;(A13-1)*39+9)</f>
        <v>0</v>
      </c>
      <c r="F13" cm="1">
        <f t="array" aca="1" ref="F13" ca="1">INDIRECT("'5)個別表'!C"&amp;(A13-1)*39+10)</f>
        <v>0</v>
      </c>
      <c r="G13" cm="1">
        <f t="array" aca="1" ref="G13" ca="1">INDIRECT("'5)個別表'!F"&amp;(A13-1)*39+10)</f>
        <v>0</v>
      </c>
      <c r="H13" cm="1">
        <f t="array" aca="1" ref="H13" ca="1">INDIRECT("'5)個別表'!I"&amp;(A13-1)*39+10)</f>
        <v>0</v>
      </c>
      <c r="I13" cm="1">
        <f t="array" aca="1" ref="I13" ca="1">INDIRECT("'5)個別表'!C"&amp;(A13-1)*39+11)</f>
        <v>0</v>
      </c>
      <c r="J13" cm="1">
        <f t="array" aca="1" ref="J13" ca="1">INDIRECT("'5)個別表'!C"&amp;(A13-1)*39+12)</f>
        <v>0</v>
      </c>
      <c r="K13" cm="1">
        <f t="array" aca="1" ref="K13" ca="1">INDIRECT("'5)個別表'!C"&amp;(A13-1)*39+16)</f>
        <v>0</v>
      </c>
      <c r="L13" cm="1">
        <f t="array" aca="1" ref="L13" ca="1">INDIRECT("'5)個別表'!F"&amp;(A13-1)*39+16)</f>
        <v>0</v>
      </c>
      <c r="M13" cm="1">
        <f t="array" aca="1" ref="M13" ca="1">INDIRECT("'5)個別表'!H"&amp;(A13-1)*39+16)</f>
        <v>0</v>
      </c>
      <c r="N13" cm="1">
        <f t="array" aca="1" ref="N13" ca="1">INDIRECT("'5)個別表'!J"&amp;(A13-1)*39+16)</f>
        <v>0</v>
      </c>
      <c r="O13" cm="1">
        <f t="array" aca="1" ref="O13" ca="1">INDIRECT("'5)個別表'!C"&amp;(A13-1)*39+17)</f>
        <v>0</v>
      </c>
      <c r="P13" cm="1">
        <f t="array" aca="1" ref="P13" ca="1">INDIRECT("'5)個別表'!F"&amp;(A13-1)*39+17)</f>
        <v>0</v>
      </c>
      <c r="Q13" cm="1">
        <f t="array" aca="1" ref="Q13" ca="1">INDIRECT("'5)個別表'!H"&amp;(A13-1)*39+17)</f>
        <v>0</v>
      </c>
      <c r="R13" cm="1">
        <f t="array" aca="1" ref="R13" ca="1">INDIRECT("'5)個別表'!J"&amp;(A13-1)*39+17)</f>
        <v>0</v>
      </c>
      <c r="S13" cm="1">
        <f t="array" aca="1" ref="S13" ca="1">INDIRECT("'5)個別表'!C"&amp;(A13-1)*39+18)</f>
        <v>0</v>
      </c>
      <c r="T13" cm="1">
        <f t="array" aca="1" ref="T13" ca="1">INDIRECT("'5)個別表'!D"&amp;(A13-1)*39+23)</f>
        <v>0</v>
      </c>
      <c r="U13" cm="1">
        <f t="array" aca="1" ref="U13" ca="1">INDIRECT("'5)個別表'!I"&amp;(A13-1)*39+23)</f>
        <v>0</v>
      </c>
      <c r="V13" cm="1">
        <f t="array" aca="1" ref="V13" ca="1">INDIRECT("'5)個別表'!C"&amp;(A13-1)*39+26)</f>
        <v>0</v>
      </c>
      <c r="W13" cm="1">
        <f t="array" aca="1" ref="W13" ca="1">INDIRECT("'5)個別表'!D"&amp;(A13-1)*39+26)</f>
        <v>0</v>
      </c>
      <c r="X13" cm="1">
        <f t="array" aca="1" ref="X13" ca="1">INDIRECT("'5)個別表'!E"&amp;(A13-1)*39+26)</f>
        <v>0</v>
      </c>
      <c r="Y13" cm="1">
        <f t="array" aca="1" ref="Y13" ca="1">INDIRECT("'5)個別表'!F"&amp;(A13-1)*39+26)</f>
        <v>0</v>
      </c>
      <c r="Z13" cm="1">
        <f t="array" aca="1" ref="Z13" ca="1">INDIRECT("'5)個別表'!G"&amp;(A13-1)*39+26)</f>
        <v>0</v>
      </c>
      <c r="AA13" cm="1">
        <f t="array" aca="1" ref="AA13" ca="1">INDIRECT("'5)個別表'!H"&amp;(A13-1)*39+26)</f>
        <v>0</v>
      </c>
      <c r="AB13" cm="1">
        <f t="array" aca="1" ref="AB13" ca="1">INDIRECT("'5)個別表'!I"&amp;(A13-1)*39+26)</f>
        <v>0</v>
      </c>
      <c r="AC13" cm="1">
        <f t="array" aca="1" ref="AC13" ca="1">INDIRECT("'5)個別表'!J"&amp;(A13-1)*39+26)</f>
        <v>0</v>
      </c>
      <c r="AD13" cm="1">
        <f t="array" aca="1" ref="AD13" ca="1">INDIRECT("'5)個別表'!K"&amp;(A13-1)*39+26)</f>
        <v>0</v>
      </c>
      <c r="AE13" cm="1">
        <f t="array" aca="1" ref="AE13" ca="1">INDIRECT("'5)個別表'!C"&amp;(A13-1)*39+27)</f>
        <v>0</v>
      </c>
      <c r="AF13" cm="1">
        <f t="array" aca="1" ref="AF13" ca="1">INDIRECT("'5)個別表'!D"&amp;(A13-1)*39+27)</f>
        <v>0</v>
      </c>
      <c r="AG13" cm="1">
        <f t="array" aca="1" ref="AG13" ca="1">INDIRECT("'5)個別表'!E"&amp;(A13-1)*39+27)</f>
        <v>0</v>
      </c>
      <c r="AH13" cm="1">
        <f t="array" aca="1" ref="AH13" ca="1">INDIRECT("'5)個別表'!F"&amp;(A13-1)*39+27)</f>
        <v>0</v>
      </c>
      <c r="AI13" cm="1">
        <f t="array" aca="1" ref="AI13" ca="1">INDIRECT("'5)個別表'!G"&amp;(A13-1)*39+27)</f>
        <v>0</v>
      </c>
      <c r="AJ13" cm="1">
        <f t="array" aca="1" ref="AJ13" ca="1">INDIRECT("'5)個別表'!H"&amp;(A13-1)*39+27)</f>
        <v>0</v>
      </c>
      <c r="AK13" cm="1">
        <f t="array" aca="1" ref="AK13" ca="1">INDIRECT("'5)個別表'!I"&amp;(A13-1)*39+27)</f>
        <v>0</v>
      </c>
      <c r="AL13" cm="1">
        <f t="array" aca="1" ref="AL13" ca="1">INDIRECT("'5)個別表'!J"&amp;(A13-1)*39+27)</f>
        <v>0</v>
      </c>
      <c r="AM13" cm="1">
        <f t="array" aca="1" ref="AM13" ca="1">INDIRECT("'5)個別表'!K"&amp;(A13-1)*39+27)</f>
        <v>0</v>
      </c>
      <c r="AN13" cm="1">
        <f t="array" aca="1" ref="AN13" ca="1">INDIRECT("'5)個別表'!C"&amp;(A13-1)*39+28)</f>
        <v>0</v>
      </c>
      <c r="AO13" cm="1">
        <f t="array" aca="1" ref="AO13" ca="1">INDIRECT("'5)個別表'!D"&amp;(A13-1)*39+28)</f>
        <v>0</v>
      </c>
      <c r="AP13" cm="1">
        <f t="array" aca="1" ref="AP13" ca="1">INDIRECT("'5)個別表'!E"&amp;(A13-1)*39+28)</f>
        <v>0</v>
      </c>
      <c r="AQ13" cm="1">
        <f t="array" aca="1" ref="AQ13" ca="1">INDIRECT("'5)個別表'!F"&amp;(A13-1)*39+28)</f>
        <v>0</v>
      </c>
      <c r="AR13" cm="1">
        <f t="array" aca="1" ref="AR13" ca="1">INDIRECT("'5)個別表'!G"&amp;(A13-1)*39+28)</f>
        <v>0</v>
      </c>
      <c r="AS13" cm="1">
        <f t="array" aca="1" ref="AS13" ca="1">INDIRECT("'5)個別表'!H"&amp;(A13-1)*39+28)</f>
        <v>0</v>
      </c>
      <c r="AT13" cm="1">
        <f t="array" aca="1" ref="AT13" ca="1">INDIRECT("'5)個別表'!I"&amp;(A13-1)*39+28)</f>
        <v>0</v>
      </c>
      <c r="AU13" cm="1">
        <f t="array" aca="1" ref="AU13" ca="1">INDIRECT("'5)個別表'!J"&amp;(A13-1)*39+28)</f>
        <v>0</v>
      </c>
      <c r="AV13" cm="1">
        <f t="array" aca="1" ref="AV13" ca="1">INDIRECT("'5)個別表'!K"&amp;(A13-1)*39+28)</f>
        <v>0</v>
      </c>
      <c r="AW13" cm="1">
        <f t="array" aca="1" ref="AW13" ca="1">INDIRECT("'5)個別表'!C"&amp;(A13-1)*39+29)</f>
        <v>0</v>
      </c>
      <c r="AX13" cm="1">
        <f t="array" aca="1" ref="AX13" ca="1">INDIRECT("'5)個別表'!D"&amp;(A13-1)*39+29)</f>
        <v>0</v>
      </c>
      <c r="AY13" cm="1">
        <f t="array" aca="1" ref="AY13" ca="1">INDIRECT("'5)個別表'!E"&amp;(A13-1)*39+29)</f>
        <v>0</v>
      </c>
      <c r="AZ13" cm="1">
        <f t="array" aca="1" ref="AZ13" ca="1">INDIRECT("'5)個別表'!F"&amp;(A13-1)*39+29)</f>
        <v>0</v>
      </c>
      <c r="BA13" cm="1">
        <f t="array" aca="1" ref="BA13" ca="1">INDIRECT("'5)個別表'!G"&amp;(A13-1)*39+29)</f>
        <v>0</v>
      </c>
      <c r="BB13" cm="1">
        <f t="array" aca="1" ref="BB13" ca="1">INDIRECT("'5)個別表'!H"&amp;(A13-1)*39+29)</f>
        <v>0</v>
      </c>
      <c r="BC13" cm="1">
        <f t="array" aca="1" ref="BC13" ca="1">INDIRECT("'5)個別表'!I"&amp;(A13-1)*39+29)</f>
        <v>0</v>
      </c>
      <c r="BD13" cm="1">
        <f t="array" aca="1" ref="BD13" ca="1">INDIRECT("'5)個別表'!J"&amp;(A13-1)*39+29)</f>
        <v>0</v>
      </c>
      <c r="BE13" cm="1">
        <f t="array" aca="1" ref="BE13" ca="1">INDIRECT("'5)個別表'!K"&amp;(A13-1)*39+29)</f>
        <v>0</v>
      </c>
      <c r="BF13" cm="1">
        <f t="array" aca="1" ref="BF13" ca="1">INDIRECT("'5)個別表'!C"&amp;(A13-1)*39+30)</f>
        <v>0</v>
      </c>
      <c r="BG13" cm="1">
        <f t="array" aca="1" ref="BG13" ca="1">INDIRECT("'5)個別表'!D"&amp;(A13-1)*39+30)</f>
        <v>0</v>
      </c>
      <c r="BH13" cm="1">
        <f t="array" aca="1" ref="BH13" ca="1">INDIRECT("'5)個別表'!E"&amp;(A13-1)*39+30)</f>
        <v>0</v>
      </c>
      <c r="BI13" cm="1">
        <f t="array" aca="1" ref="BI13" ca="1">INDIRECT("'5)個別表'!F"&amp;(A13-1)*39+30)</f>
        <v>0</v>
      </c>
      <c r="BJ13" cm="1">
        <f t="array" aca="1" ref="BJ13" ca="1">INDIRECT("'5)個別表'!G"&amp;(A13-1)*39+30)</f>
        <v>0</v>
      </c>
      <c r="BK13" cm="1">
        <f t="array" aca="1" ref="BK13" ca="1">INDIRECT("'5)個別表'!H"&amp;(A13-1)*39+30)</f>
        <v>0</v>
      </c>
      <c r="BL13" cm="1">
        <f t="array" aca="1" ref="BL13" ca="1">INDIRECT("'5)個別表'!I"&amp;(A13-1)*39+30)</f>
        <v>0</v>
      </c>
      <c r="BM13" cm="1">
        <f t="array" aca="1" ref="BM13" ca="1">INDIRECT("'5)個別表'!J"&amp;(A13-1)*39+30)</f>
        <v>0</v>
      </c>
      <c r="BN13" cm="1">
        <f t="array" aca="1" ref="BN13" ca="1">INDIRECT("'5)個別表'!K"&amp;(A13-1)*39+30)</f>
        <v>0</v>
      </c>
      <c r="BO13" cm="1">
        <f t="array" aca="1" ref="BO13" ca="1">INDIRECT("'5)個別表'!C"&amp;(A13-1)*39+31)</f>
        <v>0</v>
      </c>
      <c r="BP13" cm="1">
        <f t="array" aca="1" ref="BP13" ca="1">INDIRECT("'5)個別表'!D"&amp;(A13-1)*39+31)</f>
        <v>0</v>
      </c>
      <c r="BQ13" cm="1">
        <f t="array" aca="1" ref="BQ13" ca="1">INDIRECT("'5)個別表'!E"&amp;(A13-1)*39+31)</f>
        <v>0</v>
      </c>
      <c r="BR13" cm="1">
        <f t="array" aca="1" ref="BR13" ca="1">INDIRECT("'5)個別表'!F"&amp;(A13-1)*39+31)</f>
        <v>0</v>
      </c>
      <c r="BS13" cm="1">
        <f t="array" aca="1" ref="BS13" ca="1">INDIRECT("'5)個別表'!G"&amp;(A13-1)*39+31)</f>
        <v>0</v>
      </c>
      <c r="BT13" cm="1">
        <f t="array" aca="1" ref="BT13" ca="1">INDIRECT("'5)個別表'!H"&amp;(A13-1)*39+31)</f>
        <v>0</v>
      </c>
      <c r="BU13" cm="1">
        <f t="array" aca="1" ref="BU13" ca="1">INDIRECT("'5)個別表'!I"&amp;(A13-1)*39+31)</f>
        <v>0</v>
      </c>
      <c r="BV13" cm="1">
        <f t="array" aca="1" ref="BV13" ca="1">INDIRECT("'5)個別表'!J"&amp;(A13-1)*39+31)</f>
        <v>0</v>
      </c>
      <c r="BW13" cm="1">
        <f t="array" aca="1" ref="BW13" ca="1">INDIRECT("'5)個別表'!K"&amp;(A13-1)*39+31)</f>
        <v>0</v>
      </c>
      <c r="BX13" cm="1">
        <f t="array" aca="1" ref="BX13" ca="1">INDIRECT("'5)個別表'!C"&amp;(A13-1)*39+32)</f>
        <v>0</v>
      </c>
      <c r="BY13" cm="1">
        <f t="array" aca="1" ref="BY13" ca="1">INDIRECT("'5)個別表'!D"&amp;(A13-1)*39+32)</f>
        <v>0</v>
      </c>
      <c r="BZ13" cm="1">
        <f t="array" aca="1" ref="BZ13" ca="1">INDIRECT("'5)個別表'!E"&amp;(A13-1)*39+32)</f>
        <v>0</v>
      </c>
      <c r="CA13" cm="1">
        <f t="array" aca="1" ref="CA13" ca="1">INDIRECT("'5)個別表'!F"&amp;(A13-1)*39+32)</f>
        <v>0</v>
      </c>
      <c r="CB13" cm="1">
        <f t="array" aca="1" ref="CB13" ca="1">INDIRECT("'5)個別表'!G"&amp;(A13-1)*39+32)</f>
        <v>0</v>
      </c>
      <c r="CC13" cm="1">
        <f t="array" aca="1" ref="CC13" ca="1">INDIRECT("'5)個別表'!H"&amp;(A13-1)*39+32)</f>
        <v>0</v>
      </c>
      <c r="CD13" cm="1">
        <f t="array" aca="1" ref="CD13" ca="1">INDIRECT("'5)個別表'!I"&amp;(A13-1)*39+32)</f>
        <v>0</v>
      </c>
      <c r="CE13" cm="1">
        <f t="array" aca="1" ref="CE13" ca="1">INDIRECT("'5)個別表'!J"&amp;(A13-1)*39+32)</f>
        <v>0</v>
      </c>
      <c r="CF13" cm="1">
        <f t="array" aca="1" ref="CF13" ca="1">INDIRECT("'5)個別表'!K"&amp;(A13-1)*39+32)</f>
        <v>0</v>
      </c>
      <c r="CG13" t="str" cm="1">
        <f t="array" aca="1" ref="CG13" ca="1">INDIRECT("'5)個別表'!A"&amp;(A13-1)*39+33)</f>
        <v>⑧選択してください（プルダウン）</v>
      </c>
      <c r="CH13" cm="1">
        <f t="array" aca="1" ref="CH13" ca="1">INDIRECT("'5)個別表'!C"&amp;(A13-1)*39+33)</f>
        <v>0</v>
      </c>
      <c r="CI13" cm="1">
        <f t="array" aca="1" ref="CI13" ca="1">INDIRECT("'5)個別表'!D"&amp;(A13-1)*39+33)</f>
        <v>0</v>
      </c>
      <c r="CJ13" cm="1">
        <f t="array" aca="1" ref="CJ13" ca="1">INDIRECT("'5)個別表'!E"&amp;(A13-1)*39+33)</f>
        <v>0</v>
      </c>
      <c r="CK13" cm="1">
        <f t="array" aca="1" ref="CK13" ca="1">INDIRECT("'5)個別表'!F"&amp;(A13-1)*39+33)</f>
        <v>0</v>
      </c>
      <c r="CL13" cm="1">
        <f t="array" aca="1" ref="CL13" ca="1">INDIRECT("'5)個別表'!G"&amp;(A13-1)*39+33)</f>
        <v>0</v>
      </c>
      <c r="CM13" cm="1">
        <f t="array" aca="1" ref="CM13" ca="1">INDIRECT("'5)個別表'!H"&amp;(A13-1)*39+33)</f>
        <v>0</v>
      </c>
      <c r="CN13" cm="1">
        <f t="array" aca="1" ref="CN13" ca="1">INDIRECT("'5)個別表'!I"&amp;(A13-1)*39+33)</f>
        <v>0</v>
      </c>
      <c r="CO13" cm="1">
        <f t="array" aca="1" ref="CO13" ca="1">INDIRECT("'5)個別表'!J"&amp;(A13-1)*39+33)</f>
        <v>0</v>
      </c>
      <c r="CP13" cm="1">
        <f t="array" aca="1" ref="CP13" ca="1">INDIRECT("'5)個別表'!K"&amp;(A13-1)*39+33)</f>
        <v>0</v>
      </c>
      <c r="CQ13" cm="1">
        <f t="array" aca="1" ref="CQ13" ca="1">INDIRECT("'5)個別表'!C"&amp;(A13-1)*39+34)</f>
        <v>0</v>
      </c>
      <c r="CR13" cm="1">
        <f t="array" aca="1" ref="CR13" ca="1">INDIRECT("'5)個別表'!D"&amp;(A13-1)*39+34)</f>
        <v>0</v>
      </c>
      <c r="CS13" cm="1">
        <f t="array" aca="1" ref="CS13" ca="1">INDIRECT("'5)個別表'!E"&amp;(A13-1)*39+34)</f>
        <v>0</v>
      </c>
      <c r="CT13" cm="1">
        <f t="array" aca="1" ref="CT13" ca="1">INDIRECT("'5)個別表'!F"&amp;(A13-1)*39+34)</f>
        <v>0</v>
      </c>
      <c r="CU13" cm="1">
        <f t="array" aca="1" ref="CU13" ca="1">INDIRECT("'5)個別表'!G"&amp;(A13-1)*39+34)</f>
        <v>0</v>
      </c>
      <c r="CV13" cm="1">
        <f t="array" aca="1" ref="CV13" ca="1">INDIRECT("'5)個別表'!H"&amp;(A13-1)*39+34)</f>
        <v>0</v>
      </c>
      <c r="CW13" cm="1">
        <f t="array" aca="1" ref="CW13" ca="1">INDIRECT("'5)個別表'!I"&amp;(A13-1)*39+34)</f>
        <v>0</v>
      </c>
      <c r="CX13" cm="1">
        <f t="array" aca="1" ref="CX13" ca="1">INDIRECT("'5)個別表'!J"&amp;(A13-1)*39+34)</f>
        <v>0</v>
      </c>
      <c r="CY13" cm="1">
        <f t="array" aca="1" ref="CY13" ca="1">INDIRECT("'5)個別表'!K"&amp;(A13-1)*39+34)</f>
        <v>0</v>
      </c>
      <c r="CZ13" cm="1">
        <f t="array" aca="1" ref="CZ13" ca="1">INDIRECT("'5)個別表'!C"&amp;(A13-1)*39+35)</f>
        <v>0</v>
      </c>
      <c r="DA13" cm="1">
        <f t="array" aca="1" ref="DA13" ca="1">INDIRECT("'5)個別表'!D"&amp;(A13-1)*39+35)</f>
        <v>0</v>
      </c>
      <c r="DB13" cm="1">
        <f t="array" aca="1" ref="DB13" ca="1">INDIRECT("'5)個別表'!E"&amp;(A13-1)*39+35)</f>
        <v>0</v>
      </c>
      <c r="DC13" cm="1">
        <f t="array" aca="1" ref="DC13" ca="1">INDIRECT("'5)個別表'!F"&amp;(A13-1)*39+35)</f>
        <v>0</v>
      </c>
      <c r="DD13" cm="1">
        <f t="array" aca="1" ref="DD13" ca="1">INDIRECT("'5)個別表'!G"&amp;(A13-1)*39+35)</f>
        <v>0</v>
      </c>
      <c r="DE13" cm="1">
        <f t="array" aca="1" ref="DE13" ca="1">INDIRECT("'5)個別表'!H"&amp;(A13-1)*39+35)</f>
        <v>0</v>
      </c>
      <c r="DF13" cm="1">
        <f t="array" aca="1" ref="DF13" ca="1">INDIRECT("'5)個別表'!I"&amp;(A13-1)*39+35)</f>
        <v>0</v>
      </c>
      <c r="DG13" cm="1">
        <f t="array" aca="1" ref="DG13" ca="1">INDIRECT("'5)個別表'!J"&amp;(A13-1)*39+35)</f>
        <v>0</v>
      </c>
      <c r="DH13" cm="1">
        <f t="array" aca="1" ref="DH13" ca="1">INDIRECT("'5)個別表'!K"&amp;(A13-1)*39+35)</f>
        <v>0</v>
      </c>
      <c r="DI13" cm="1">
        <f t="array" aca="1" ref="DI13" ca="1">INDIRECT("'5)個別表'!C"&amp;(A13-1)*39+36)</f>
        <v>0</v>
      </c>
      <c r="DJ13" cm="1">
        <f t="array" aca="1" ref="DJ13" ca="1">INDIRECT("'5)個別表'!D"&amp;(A13-1)*39+36)</f>
        <v>0</v>
      </c>
      <c r="DK13" cm="1">
        <f t="array" aca="1" ref="DK13" ca="1">INDIRECT("'5)個別表'!E"&amp;(A13-1)*39+36)</f>
        <v>0</v>
      </c>
      <c r="DL13" cm="1">
        <f t="array" aca="1" ref="DL13" ca="1">INDIRECT("'5)個別表'!F"&amp;(A13-1)*39+36)</f>
        <v>0</v>
      </c>
      <c r="DM13" cm="1">
        <f t="array" aca="1" ref="DM13" ca="1">INDIRECT("'5)個別表'!G"&amp;(A13-1)*39+36)</f>
        <v>0</v>
      </c>
      <c r="DN13" cm="1">
        <f t="array" aca="1" ref="DN13" ca="1">INDIRECT("'5)個別表'!H"&amp;(A13-1)*39+36)</f>
        <v>0</v>
      </c>
      <c r="DO13" cm="1">
        <f t="array" aca="1" ref="DO13" ca="1">INDIRECT("'5)個別表'!I"&amp;(A13-1)*39+36)</f>
        <v>0</v>
      </c>
      <c r="DP13" cm="1">
        <f t="array" aca="1" ref="DP13" ca="1">INDIRECT("'5)個別表'!J"&amp;(A13-1)*39+36)</f>
        <v>0</v>
      </c>
      <c r="DQ13" cm="1">
        <f t="array" aca="1" ref="DQ13" ca="1">INDIRECT("'5)個別表'!K"&amp;(A13-1)*39+36)</f>
        <v>0</v>
      </c>
      <c r="DR13" cm="1">
        <f t="array" aca="1" ref="DR13" ca="1">INDIRECT("'5)個別表'!C"&amp;(A13-1)*39+37)</f>
        <v>0</v>
      </c>
      <c r="DS13" cm="1">
        <f t="array" aca="1" ref="DS13" ca="1">INDIRECT("'5)個別表'!D"&amp;(A13-1)*39+37)</f>
        <v>0</v>
      </c>
      <c r="DT13" cm="1">
        <f t="array" aca="1" ref="DT13" ca="1">INDIRECT("'5)個別表'!E"&amp;(A13-1)*39+37)</f>
        <v>0</v>
      </c>
      <c r="DU13" cm="1">
        <f t="array" aca="1" ref="DU13" ca="1">INDIRECT("'5)個別表'!F"&amp;(A13-1)*39+37)</f>
        <v>0</v>
      </c>
      <c r="DV13" cm="1">
        <f t="array" aca="1" ref="DV13" ca="1">INDIRECT("'5)個別表'!G"&amp;(A13-1)*39+37)</f>
        <v>0</v>
      </c>
      <c r="DW13" cm="1">
        <f t="array" aca="1" ref="DW13" ca="1">INDIRECT("'5)個別表'!H"&amp;(A13-1)*39+37)</f>
        <v>0</v>
      </c>
      <c r="DX13" cm="1">
        <f t="array" aca="1" ref="DX13" ca="1">INDIRECT("'5)個別表'!I"&amp;(A13-1)*39+37)</f>
        <v>0</v>
      </c>
      <c r="DY13" cm="1">
        <f t="array" aca="1" ref="DY13" ca="1">INDIRECT("'5)個別表'!J"&amp;(A13-1)*39+37)</f>
        <v>0</v>
      </c>
      <c r="DZ13" cm="1">
        <f t="array" aca="1" ref="DZ13" ca="1">INDIRECT("'5)個別表'!K"&amp;(A13-1)*39+37)</f>
        <v>0</v>
      </c>
      <c r="EA13" cm="1">
        <f t="array" aca="1" ref="EA13" ca="1">INDIRECT("'5)個別表'!C"&amp;(A13-1)*39+38)</f>
        <v>0</v>
      </c>
      <c r="EB13" cm="1">
        <f t="array" aca="1" ref="EB13" ca="1">INDIRECT("'5)個別表'!D"&amp;(A13-1)*39+38)</f>
        <v>0</v>
      </c>
      <c r="EC13" cm="1">
        <f t="array" aca="1" ref="EC13" ca="1">INDIRECT("'5)個別表'!E"&amp;(A13-1)*39+38)</f>
        <v>0</v>
      </c>
      <c r="ED13" cm="1">
        <f t="array" aca="1" ref="ED13" ca="1">INDIRECT("'5)個別表'!F"&amp;(A13-1)*39+38)</f>
        <v>0</v>
      </c>
      <c r="EE13" cm="1">
        <f t="array" aca="1" ref="EE13" ca="1">INDIRECT("'5)個別表'!G"&amp;(A13-1)*39+38)</f>
        <v>0</v>
      </c>
      <c r="EF13" cm="1">
        <f t="array" aca="1" ref="EF13" ca="1">INDIRECT("'5)個別表'!H"&amp;(A13-1)*39+38)</f>
        <v>0</v>
      </c>
      <c r="EG13" cm="1">
        <f t="array" aca="1" ref="EG13" ca="1">INDIRECT("'5)個別表'!I"&amp;(A13-1)*39+38)</f>
        <v>0</v>
      </c>
      <c r="EH13" cm="1">
        <f t="array" aca="1" ref="EH13" ca="1">INDIRECT("'5)個別表'!J"&amp;(A13-1)*39+38)</f>
        <v>0</v>
      </c>
      <c r="EI13" cm="1">
        <f t="array" aca="1" ref="EI13" ca="1">INDIRECT("'5)個別表'!K"&amp;(A13-1)*39+38)</f>
        <v>0</v>
      </c>
      <c r="EJ13" t="str" cm="1">
        <f t="array" aca="1" ref="EJ13" ca="1">INDIRECT("'5)個別表'!C"&amp;(A13-1)*39+39)</f>
        <v>空欄あり</v>
      </c>
      <c r="EK13" t="str" cm="1">
        <f t="array" aca="1" ref="EK13" ca="1">INDIRECT("'5)個別表'!D"&amp;(A13-1)*39+39)</f>
        <v>空欄あり</v>
      </c>
      <c r="EL13" t="str" cm="1">
        <f t="array" aca="1" ref="EL13" ca="1">INDIRECT("'5)個別表'!C"&amp;(A13-1)*39+40)</f>
        <v>-</v>
      </c>
      <c r="EM13" t="str" cm="1">
        <f t="array" aca="1" ref="EM13" ca="1">INDIRECT("'5)個別表'!D"&amp;(A13-1)*39+40)</f>
        <v>-</v>
      </c>
      <c r="EN13" t="str" cm="1">
        <f t="array" aca="1" ref="EN13" ca="1">INDIRECT("'5)個別表'!E"&amp;(A13-1)*39+40)</f>
        <v>-</v>
      </c>
    </row>
    <row r="14" spans="1:144">
      <c r="A14">
        <v>13</v>
      </c>
      <c r="B14" cm="1">
        <f t="array" aca="1" ref="B14" ca="1">INDIRECT("'5)個別表'!H"&amp;(A14-1)*39+5)</f>
        <v>0</v>
      </c>
      <c r="C14" cm="1">
        <f t="array" aca="1" ref="C14" ca="1">INDIRECT("'5)個別表'!C"&amp;(A14-1)*39+7)</f>
        <v>0</v>
      </c>
      <c r="D14" cm="1">
        <f t="array" aca="1" ref="D14" ca="1">INDIRECT("'5)個別表'!C"&amp;(A14-1)*39+8)</f>
        <v>0</v>
      </c>
      <c r="E14" cm="1">
        <f t="array" aca="1" ref="E14" ca="1">INDIRECT("'5)個別表'!C"&amp;(A14-1)*39+9)</f>
        <v>0</v>
      </c>
      <c r="F14" cm="1">
        <f t="array" aca="1" ref="F14" ca="1">INDIRECT("'5)個別表'!C"&amp;(A14-1)*39+10)</f>
        <v>0</v>
      </c>
      <c r="G14" cm="1">
        <f t="array" aca="1" ref="G14" ca="1">INDIRECT("'5)個別表'!F"&amp;(A14-1)*39+10)</f>
        <v>0</v>
      </c>
      <c r="H14" cm="1">
        <f t="array" aca="1" ref="H14" ca="1">INDIRECT("'5)個別表'!I"&amp;(A14-1)*39+10)</f>
        <v>0</v>
      </c>
      <c r="I14" cm="1">
        <f t="array" aca="1" ref="I14" ca="1">INDIRECT("'5)個別表'!C"&amp;(A14-1)*39+11)</f>
        <v>0</v>
      </c>
      <c r="J14" cm="1">
        <f t="array" aca="1" ref="J14" ca="1">INDIRECT("'5)個別表'!C"&amp;(A14-1)*39+12)</f>
        <v>0</v>
      </c>
      <c r="K14" cm="1">
        <f t="array" aca="1" ref="K14" ca="1">INDIRECT("'5)個別表'!C"&amp;(A14-1)*39+16)</f>
        <v>0</v>
      </c>
      <c r="L14" cm="1">
        <f t="array" aca="1" ref="L14" ca="1">INDIRECT("'5)個別表'!F"&amp;(A14-1)*39+16)</f>
        <v>0</v>
      </c>
      <c r="M14" cm="1">
        <f t="array" aca="1" ref="M14" ca="1">INDIRECT("'5)個別表'!H"&amp;(A14-1)*39+16)</f>
        <v>0</v>
      </c>
      <c r="N14" cm="1">
        <f t="array" aca="1" ref="N14" ca="1">INDIRECT("'5)個別表'!J"&amp;(A14-1)*39+16)</f>
        <v>0</v>
      </c>
      <c r="O14" cm="1">
        <f t="array" aca="1" ref="O14" ca="1">INDIRECT("'5)個別表'!C"&amp;(A14-1)*39+17)</f>
        <v>0</v>
      </c>
      <c r="P14" cm="1">
        <f t="array" aca="1" ref="P14" ca="1">INDIRECT("'5)個別表'!F"&amp;(A14-1)*39+17)</f>
        <v>0</v>
      </c>
      <c r="Q14" cm="1">
        <f t="array" aca="1" ref="Q14" ca="1">INDIRECT("'5)個別表'!H"&amp;(A14-1)*39+17)</f>
        <v>0</v>
      </c>
      <c r="R14" cm="1">
        <f t="array" aca="1" ref="R14" ca="1">INDIRECT("'5)個別表'!J"&amp;(A14-1)*39+17)</f>
        <v>0</v>
      </c>
      <c r="S14" cm="1">
        <f t="array" aca="1" ref="S14" ca="1">INDIRECT("'5)個別表'!C"&amp;(A14-1)*39+18)</f>
        <v>0</v>
      </c>
      <c r="T14" cm="1">
        <f t="array" aca="1" ref="T14" ca="1">INDIRECT("'5)個別表'!D"&amp;(A14-1)*39+23)</f>
        <v>0</v>
      </c>
      <c r="U14" cm="1">
        <f t="array" aca="1" ref="U14" ca="1">INDIRECT("'5)個別表'!I"&amp;(A14-1)*39+23)</f>
        <v>0</v>
      </c>
      <c r="V14" cm="1">
        <f t="array" aca="1" ref="V14" ca="1">INDIRECT("'5)個別表'!C"&amp;(A14-1)*39+26)</f>
        <v>0</v>
      </c>
      <c r="W14" cm="1">
        <f t="array" aca="1" ref="W14" ca="1">INDIRECT("'5)個別表'!D"&amp;(A14-1)*39+26)</f>
        <v>0</v>
      </c>
      <c r="X14" cm="1">
        <f t="array" aca="1" ref="X14" ca="1">INDIRECT("'5)個別表'!E"&amp;(A14-1)*39+26)</f>
        <v>0</v>
      </c>
      <c r="Y14" cm="1">
        <f t="array" aca="1" ref="Y14" ca="1">INDIRECT("'5)個別表'!F"&amp;(A14-1)*39+26)</f>
        <v>0</v>
      </c>
      <c r="Z14" cm="1">
        <f t="array" aca="1" ref="Z14" ca="1">INDIRECT("'5)個別表'!G"&amp;(A14-1)*39+26)</f>
        <v>0</v>
      </c>
      <c r="AA14" cm="1">
        <f t="array" aca="1" ref="AA14" ca="1">INDIRECT("'5)個別表'!H"&amp;(A14-1)*39+26)</f>
        <v>0</v>
      </c>
      <c r="AB14" cm="1">
        <f t="array" aca="1" ref="AB14" ca="1">INDIRECT("'5)個別表'!I"&amp;(A14-1)*39+26)</f>
        <v>0</v>
      </c>
      <c r="AC14" cm="1">
        <f t="array" aca="1" ref="AC14" ca="1">INDIRECT("'5)個別表'!J"&amp;(A14-1)*39+26)</f>
        <v>0</v>
      </c>
      <c r="AD14" cm="1">
        <f t="array" aca="1" ref="AD14" ca="1">INDIRECT("'5)個別表'!K"&amp;(A14-1)*39+26)</f>
        <v>0</v>
      </c>
      <c r="AE14" cm="1">
        <f t="array" aca="1" ref="AE14" ca="1">INDIRECT("'5)個別表'!C"&amp;(A14-1)*39+27)</f>
        <v>0</v>
      </c>
      <c r="AF14" cm="1">
        <f t="array" aca="1" ref="AF14" ca="1">INDIRECT("'5)個別表'!D"&amp;(A14-1)*39+27)</f>
        <v>0</v>
      </c>
      <c r="AG14" cm="1">
        <f t="array" aca="1" ref="AG14" ca="1">INDIRECT("'5)個別表'!E"&amp;(A14-1)*39+27)</f>
        <v>0</v>
      </c>
      <c r="AH14" cm="1">
        <f t="array" aca="1" ref="AH14" ca="1">INDIRECT("'5)個別表'!F"&amp;(A14-1)*39+27)</f>
        <v>0</v>
      </c>
      <c r="AI14" cm="1">
        <f t="array" aca="1" ref="AI14" ca="1">INDIRECT("'5)個別表'!G"&amp;(A14-1)*39+27)</f>
        <v>0</v>
      </c>
      <c r="AJ14" cm="1">
        <f t="array" aca="1" ref="AJ14" ca="1">INDIRECT("'5)個別表'!H"&amp;(A14-1)*39+27)</f>
        <v>0</v>
      </c>
      <c r="AK14" cm="1">
        <f t="array" aca="1" ref="AK14" ca="1">INDIRECT("'5)個別表'!I"&amp;(A14-1)*39+27)</f>
        <v>0</v>
      </c>
      <c r="AL14" cm="1">
        <f t="array" aca="1" ref="AL14" ca="1">INDIRECT("'5)個別表'!J"&amp;(A14-1)*39+27)</f>
        <v>0</v>
      </c>
      <c r="AM14" cm="1">
        <f t="array" aca="1" ref="AM14" ca="1">INDIRECT("'5)個別表'!K"&amp;(A14-1)*39+27)</f>
        <v>0</v>
      </c>
      <c r="AN14" cm="1">
        <f t="array" aca="1" ref="AN14" ca="1">INDIRECT("'5)個別表'!C"&amp;(A14-1)*39+28)</f>
        <v>0</v>
      </c>
      <c r="AO14" cm="1">
        <f t="array" aca="1" ref="AO14" ca="1">INDIRECT("'5)個別表'!D"&amp;(A14-1)*39+28)</f>
        <v>0</v>
      </c>
      <c r="AP14" cm="1">
        <f t="array" aca="1" ref="AP14" ca="1">INDIRECT("'5)個別表'!E"&amp;(A14-1)*39+28)</f>
        <v>0</v>
      </c>
      <c r="AQ14" cm="1">
        <f t="array" aca="1" ref="AQ14" ca="1">INDIRECT("'5)個別表'!F"&amp;(A14-1)*39+28)</f>
        <v>0</v>
      </c>
      <c r="AR14" cm="1">
        <f t="array" aca="1" ref="AR14" ca="1">INDIRECT("'5)個別表'!G"&amp;(A14-1)*39+28)</f>
        <v>0</v>
      </c>
      <c r="AS14" cm="1">
        <f t="array" aca="1" ref="AS14" ca="1">INDIRECT("'5)個別表'!H"&amp;(A14-1)*39+28)</f>
        <v>0</v>
      </c>
      <c r="AT14" cm="1">
        <f t="array" aca="1" ref="AT14" ca="1">INDIRECT("'5)個別表'!I"&amp;(A14-1)*39+28)</f>
        <v>0</v>
      </c>
      <c r="AU14" cm="1">
        <f t="array" aca="1" ref="AU14" ca="1">INDIRECT("'5)個別表'!J"&amp;(A14-1)*39+28)</f>
        <v>0</v>
      </c>
      <c r="AV14" cm="1">
        <f t="array" aca="1" ref="AV14" ca="1">INDIRECT("'5)個別表'!K"&amp;(A14-1)*39+28)</f>
        <v>0</v>
      </c>
      <c r="AW14" cm="1">
        <f t="array" aca="1" ref="AW14" ca="1">INDIRECT("'5)個別表'!C"&amp;(A14-1)*39+29)</f>
        <v>0</v>
      </c>
      <c r="AX14" cm="1">
        <f t="array" aca="1" ref="AX14" ca="1">INDIRECT("'5)個別表'!D"&amp;(A14-1)*39+29)</f>
        <v>0</v>
      </c>
      <c r="AY14" cm="1">
        <f t="array" aca="1" ref="AY14" ca="1">INDIRECT("'5)個別表'!E"&amp;(A14-1)*39+29)</f>
        <v>0</v>
      </c>
      <c r="AZ14" cm="1">
        <f t="array" aca="1" ref="AZ14" ca="1">INDIRECT("'5)個別表'!F"&amp;(A14-1)*39+29)</f>
        <v>0</v>
      </c>
      <c r="BA14" cm="1">
        <f t="array" aca="1" ref="BA14" ca="1">INDIRECT("'5)個別表'!G"&amp;(A14-1)*39+29)</f>
        <v>0</v>
      </c>
      <c r="BB14" cm="1">
        <f t="array" aca="1" ref="BB14" ca="1">INDIRECT("'5)個別表'!H"&amp;(A14-1)*39+29)</f>
        <v>0</v>
      </c>
      <c r="BC14" cm="1">
        <f t="array" aca="1" ref="BC14" ca="1">INDIRECT("'5)個別表'!I"&amp;(A14-1)*39+29)</f>
        <v>0</v>
      </c>
      <c r="BD14" cm="1">
        <f t="array" aca="1" ref="BD14" ca="1">INDIRECT("'5)個別表'!J"&amp;(A14-1)*39+29)</f>
        <v>0</v>
      </c>
      <c r="BE14" cm="1">
        <f t="array" aca="1" ref="BE14" ca="1">INDIRECT("'5)個別表'!K"&amp;(A14-1)*39+29)</f>
        <v>0</v>
      </c>
      <c r="BF14" cm="1">
        <f t="array" aca="1" ref="BF14" ca="1">INDIRECT("'5)個別表'!C"&amp;(A14-1)*39+30)</f>
        <v>0</v>
      </c>
      <c r="BG14" cm="1">
        <f t="array" aca="1" ref="BG14" ca="1">INDIRECT("'5)個別表'!D"&amp;(A14-1)*39+30)</f>
        <v>0</v>
      </c>
      <c r="BH14" cm="1">
        <f t="array" aca="1" ref="BH14" ca="1">INDIRECT("'5)個別表'!E"&amp;(A14-1)*39+30)</f>
        <v>0</v>
      </c>
      <c r="BI14" cm="1">
        <f t="array" aca="1" ref="BI14" ca="1">INDIRECT("'5)個別表'!F"&amp;(A14-1)*39+30)</f>
        <v>0</v>
      </c>
      <c r="BJ14" cm="1">
        <f t="array" aca="1" ref="BJ14" ca="1">INDIRECT("'5)個別表'!G"&amp;(A14-1)*39+30)</f>
        <v>0</v>
      </c>
      <c r="BK14" cm="1">
        <f t="array" aca="1" ref="BK14" ca="1">INDIRECT("'5)個別表'!H"&amp;(A14-1)*39+30)</f>
        <v>0</v>
      </c>
      <c r="BL14" cm="1">
        <f t="array" aca="1" ref="BL14" ca="1">INDIRECT("'5)個別表'!I"&amp;(A14-1)*39+30)</f>
        <v>0</v>
      </c>
      <c r="BM14" cm="1">
        <f t="array" aca="1" ref="BM14" ca="1">INDIRECT("'5)個別表'!J"&amp;(A14-1)*39+30)</f>
        <v>0</v>
      </c>
      <c r="BN14" cm="1">
        <f t="array" aca="1" ref="BN14" ca="1">INDIRECT("'5)個別表'!K"&amp;(A14-1)*39+30)</f>
        <v>0</v>
      </c>
      <c r="BO14" cm="1">
        <f t="array" aca="1" ref="BO14" ca="1">INDIRECT("'5)個別表'!C"&amp;(A14-1)*39+31)</f>
        <v>0</v>
      </c>
      <c r="BP14" cm="1">
        <f t="array" aca="1" ref="BP14" ca="1">INDIRECT("'5)個別表'!D"&amp;(A14-1)*39+31)</f>
        <v>0</v>
      </c>
      <c r="BQ14" cm="1">
        <f t="array" aca="1" ref="BQ14" ca="1">INDIRECT("'5)個別表'!E"&amp;(A14-1)*39+31)</f>
        <v>0</v>
      </c>
      <c r="BR14" cm="1">
        <f t="array" aca="1" ref="BR14" ca="1">INDIRECT("'5)個別表'!F"&amp;(A14-1)*39+31)</f>
        <v>0</v>
      </c>
      <c r="BS14" cm="1">
        <f t="array" aca="1" ref="BS14" ca="1">INDIRECT("'5)個別表'!G"&amp;(A14-1)*39+31)</f>
        <v>0</v>
      </c>
      <c r="BT14" cm="1">
        <f t="array" aca="1" ref="BT14" ca="1">INDIRECT("'5)個別表'!H"&amp;(A14-1)*39+31)</f>
        <v>0</v>
      </c>
      <c r="BU14" cm="1">
        <f t="array" aca="1" ref="BU14" ca="1">INDIRECT("'5)個別表'!I"&amp;(A14-1)*39+31)</f>
        <v>0</v>
      </c>
      <c r="BV14" cm="1">
        <f t="array" aca="1" ref="BV14" ca="1">INDIRECT("'5)個別表'!J"&amp;(A14-1)*39+31)</f>
        <v>0</v>
      </c>
      <c r="BW14" cm="1">
        <f t="array" aca="1" ref="BW14" ca="1">INDIRECT("'5)個別表'!K"&amp;(A14-1)*39+31)</f>
        <v>0</v>
      </c>
      <c r="BX14" cm="1">
        <f t="array" aca="1" ref="BX14" ca="1">INDIRECT("'5)個別表'!C"&amp;(A14-1)*39+32)</f>
        <v>0</v>
      </c>
      <c r="BY14" cm="1">
        <f t="array" aca="1" ref="BY14" ca="1">INDIRECT("'5)個別表'!D"&amp;(A14-1)*39+32)</f>
        <v>0</v>
      </c>
      <c r="BZ14" cm="1">
        <f t="array" aca="1" ref="BZ14" ca="1">INDIRECT("'5)個別表'!E"&amp;(A14-1)*39+32)</f>
        <v>0</v>
      </c>
      <c r="CA14" cm="1">
        <f t="array" aca="1" ref="CA14" ca="1">INDIRECT("'5)個別表'!F"&amp;(A14-1)*39+32)</f>
        <v>0</v>
      </c>
      <c r="CB14" cm="1">
        <f t="array" aca="1" ref="CB14" ca="1">INDIRECT("'5)個別表'!G"&amp;(A14-1)*39+32)</f>
        <v>0</v>
      </c>
      <c r="CC14" cm="1">
        <f t="array" aca="1" ref="CC14" ca="1">INDIRECT("'5)個別表'!H"&amp;(A14-1)*39+32)</f>
        <v>0</v>
      </c>
      <c r="CD14" cm="1">
        <f t="array" aca="1" ref="CD14" ca="1">INDIRECT("'5)個別表'!I"&amp;(A14-1)*39+32)</f>
        <v>0</v>
      </c>
      <c r="CE14" cm="1">
        <f t="array" aca="1" ref="CE14" ca="1">INDIRECT("'5)個別表'!J"&amp;(A14-1)*39+32)</f>
        <v>0</v>
      </c>
      <c r="CF14" cm="1">
        <f t="array" aca="1" ref="CF14" ca="1">INDIRECT("'5)個別表'!K"&amp;(A14-1)*39+32)</f>
        <v>0</v>
      </c>
      <c r="CG14" t="str" cm="1">
        <f t="array" aca="1" ref="CG14" ca="1">INDIRECT("'5)個別表'!A"&amp;(A14-1)*39+33)</f>
        <v>⑧選択してください（プルダウン）</v>
      </c>
      <c r="CH14" cm="1">
        <f t="array" aca="1" ref="CH14" ca="1">INDIRECT("'5)個別表'!C"&amp;(A14-1)*39+33)</f>
        <v>0</v>
      </c>
      <c r="CI14" cm="1">
        <f t="array" aca="1" ref="CI14" ca="1">INDIRECT("'5)個別表'!D"&amp;(A14-1)*39+33)</f>
        <v>0</v>
      </c>
      <c r="CJ14" cm="1">
        <f t="array" aca="1" ref="CJ14" ca="1">INDIRECT("'5)個別表'!E"&amp;(A14-1)*39+33)</f>
        <v>0</v>
      </c>
      <c r="CK14" cm="1">
        <f t="array" aca="1" ref="CK14" ca="1">INDIRECT("'5)個別表'!F"&amp;(A14-1)*39+33)</f>
        <v>0</v>
      </c>
      <c r="CL14" cm="1">
        <f t="array" aca="1" ref="CL14" ca="1">INDIRECT("'5)個別表'!G"&amp;(A14-1)*39+33)</f>
        <v>0</v>
      </c>
      <c r="CM14" cm="1">
        <f t="array" aca="1" ref="CM14" ca="1">INDIRECT("'5)個別表'!H"&amp;(A14-1)*39+33)</f>
        <v>0</v>
      </c>
      <c r="CN14" cm="1">
        <f t="array" aca="1" ref="CN14" ca="1">INDIRECT("'5)個別表'!I"&amp;(A14-1)*39+33)</f>
        <v>0</v>
      </c>
      <c r="CO14" cm="1">
        <f t="array" aca="1" ref="CO14" ca="1">INDIRECT("'5)個別表'!J"&amp;(A14-1)*39+33)</f>
        <v>0</v>
      </c>
      <c r="CP14" cm="1">
        <f t="array" aca="1" ref="CP14" ca="1">INDIRECT("'5)個別表'!K"&amp;(A14-1)*39+33)</f>
        <v>0</v>
      </c>
      <c r="CQ14" cm="1">
        <f t="array" aca="1" ref="CQ14" ca="1">INDIRECT("'5)個別表'!C"&amp;(A14-1)*39+34)</f>
        <v>0</v>
      </c>
      <c r="CR14" cm="1">
        <f t="array" aca="1" ref="CR14" ca="1">INDIRECT("'5)個別表'!D"&amp;(A14-1)*39+34)</f>
        <v>0</v>
      </c>
      <c r="CS14" cm="1">
        <f t="array" aca="1" ref="CS14" ca="1">INDIRECT("'5)個別表'!E"&amp;(A14-1)*39+34)</f>
        <v>0</v>
      </c>
      <c r="CT14" cm="1">
        <f t="array" aca="1" ref="CT14" ca="1">INDIRECT("'5)個別表'!F"&amp;(A14-1)*39+34)</f>
        <v>0</v>
      </c>
      <c r="CU14" cm="1">
        <f t="array" aca="1" ref="CU14" ca="1">INDIRECT("'5)個別表'!G"&amp;(A14-1)*39+34)</f>
        <v>0</v>
      </c>
      <c r="CV14" cm="1">
        <f t="array" aca="1" ref="CV14" ca="1">INDIRECT("'5)個別表'!H"&amp;(A14-1)*39+34)</f>
        <v>0</v>
      </c>
      <c r="CW14" cm="1">
        <f t="array" aca="1" ref="CW14" ca="1">INDIRECT("'5)個別表'!I"&amp;(A14-1)*39+34)</f>
        <v>0</v>
      </c>
      <c r="CX14" cm="1">
        <f t="array" aca="1" ref="CX14" ca="1">INDIRECT("'5)個別表'!J"&amp;(A14-1)*39+34)</f>
        <v>0</v>
      </c>
      <c r="CY14" cm="1">
        <f t="array" aca="1" ref="CY14" ca="1">INDIRECT("'5)個別表'!K"&amp;(A14-1)*39+34)</f>
        <v>0</v>
      </c>
      <c r="CZ14" cm="1">
        <f t="array" aca="1" ref="CZ14" ca="1">INDIRECT("'5)個別表'!C"&amp;(A14-1)*39+35)</f>
        <v>0</v>
      </c>
      <c r="DA14" cm="1">
        <f t="array" aca="1" ref="DA14" ca="1">INDIRECT("'5)個別表'!D"&amp;(A14-1)*39+35)</f>
        <v>0</v>
      </c>
      <c r="DB14" cm="1">
        <f t="array" aca="1" ref="DB14" ca="1">INDIRECT("'5)個別表'!E"&amp;(A14-1)*39+35)</f>
        <v>0</v>
      </c>
      <c r="DC14" cm="1">
        <f t="array" aca="1" ref="DC14" ca="1">INDIRECT("'5)個別表'!F"&amp;(A14-1)*39+35)</f>
        <v>0</v>
      </c>
      <c r="DD14" cm="1">
        <f t="array" aca="1" ref="DD14" ca="1">INDIRECT("'5)個別表'!G"&amp;(A14-1)*39+35)</f>
        <v>0</v>
      </c>
      <c r="DE14" cm="1">
        <f t="array" aca="1" ref="DE14" ca="1">INDIRECT("'5)個別表'!H"&amp;(A14-1)*39+35)</f>
        <v>0</v>
      </c>
      <c r="DF14" cm="1">
        <f t="array" aca="1" ref="DF14" ca="1">INDIRECT("'5)個別表'!I"&amp;(A14-1)*39+35)</f>
        <v>0</v>
      </c>
      <c r="DG14" cm="1">
        <f t="array" aca="1" ref="DG14" ca="1">INDIRECT("'5)個別表'!J"&amp;(A14-1)*39+35)</f>
        <v>0</v>
      </c>
      <c r="DH14" cm="1">
        <f t="array" aca="1" ref="DH14" ca="1">INDIRECT("'5)個別表'!K"&amp;(A14-1)*39+35)</f>
        <v>0</v>
      </c>
      <c r="DI14" cm="1">
        <f t="array" aca="1" ref="DI14" ca="1">INDIRECT("'5)個別表'!C"&amp;(A14-1)*39+36)</f>
        <v>0</v>
      </c>
      <c r="DJ14" cm="1">
        <f t="array" aca="1" ref="DJ14" ca="1">INDIRECT("'5)個別表'!D"&amp;(A14-1)*39+36)</f>
        <v>0</v>
      </c>
      <c r="DK14" cm="1">
        <f t="array" aca="1" ref="DK14" ca="1">INDIRECT("'5)個別表'!E"&amp;(A14-1)*39+36)</f>
        <v>0</v>
      </c>
      <c r="DL14" cm="1">
        <f t="array" aca="1" ref="DL14" ca="1">INDIRECT("'5)個別表'!F"&amp;(A14-1)*39+36)</f>
        <v>0</v>
      </c>
      <c r="DM14" cm="1">
        <f t="array" aca="1" ref="DM14" ca="1">INDIRECT("'5)個別表'!G"&amp;(A14-1)*39+36)</f>
        <v>0</v>
      </c>
      <c r="DN14" cm="1">
        <f t="array" aca="1" ref="DN14" ca="1">INDIRECT("'5)個別表'!H"&amp;(A14-1)*39+36)</f>
        <v>0</v>
      </c>
      <c r="DO14" cm="1">
        <f t="array" aca="1" ref="DO14" ca="1">INDIRECT("'5)個別表'!I"&amp;(A14-1)*39+36)</f>
        <v>0</v>
      </c>
      <c r="DP14" cm="1">
        <f t="array" aca="1" ref="DP14" ca="1">INDIRECT("'5)個別表'!J"&amp;(A14-1)*39+36)</f>
        <v>0</v>
      </c>
      <c r="DQ14" cm="1">
        <f t="array" aca="1" ref="DQ14" ca="1">INDIRECT("'5)個別表'!K"&amp;(A14-1)*39+36)</f>
        <v>0</v>
      </c>
      <c r="DR14" cm="1">
        <f t="array" aca="1" ref="DR14" ca="1">INDIRECT("'5)個別表'!C"&amp;(A14-1)*39+37)</f>
        <v>0</v>
      </c>
      <c r="DS14" cm="1">
        <f t="array" aca="1" ref="DS14" ca="1">INDIRECT("'5)個別表'!D"&amp;(A14-1)*39+37)</f>
        <v>0</v>
      </c>
      <c r="DT14" cm="1">
        <f t="array" aca="1" ref="DT14" ca="1">INDIRECT("'5)個別表'!E"&amp;(A14-1)*39+37)</f>
        <v>0</v>
      </c>
      <c r="DU14" cm="1">
        <f t="array" aca="1" ref="DU14" ca="1">INDIRECT("'5)個別表'!F"&amp;(A14-1)*39+37)</f>
        <v>0</v>
      </c>
      <c r="DV14" cm="1">
        <f t="array" aca="1" ref="DV14" ca="1">INDIRECT("'5)個別表'!G"&amp;(A14-1)*39+37)</f>
        <v>0</v>
      </c>
      <c r="DW14" cm="1">
        <f t="array" aca="1" ref="DW14" ca="1">INDIRECT("'5)個別表'!H"&amp;(A14-1)*39+37)</f>
        <v>0</v>
      </c>
      <c r="DX14" cm="1">
        <f t="array" aca="1" ref="DX14" ca="1">INDIRECT("'5)個別表'!I"&amp;(A14-1)*39+37)</f>
        <v>0</v>
      </c>
      <c r="DY14" cm="1">
        <f t="array" aca="1" ref="DY14" ca="1">INDIRECT("'5)個別表'!J"&amp;(A14-1)*39+37)</f>
        <v>0</v>
      </c>
      <c r="DZ14" cm="1">
        <f t="array" aca="1" ref="DZ14" ca="1">INDIRECT("'5)個別表'!K"&amp;(A14-1)*39+37)</f>
        <v>0</v>
      </c>
      <c r="EA14" cm="1">
        <f t="array" aca="1" ref="EA14" ca="1">INDIRECT("'5)個別表'!C"&amp;(A14-1)*39+38)</f>
        <v>0</v>
      </c>
      <c r="EB14" cm="1">
        <f t="array" aca="1" ref="EB14" ca="1">INDIRECT("'5)個別表'!D"&amp;(A14-1)*39+38)</f>
        <v>0</v>
      </c>
      <c r="EC14" cm="1">
        <f t="array" aca="1" ref="EC14" ca="1">INDIRECT("'5)個別表'!E"&amp;(A14-1)*39+38)</f>
        <v>0</v>
      </c>
      <c r="ED14" cm="1">
        <f t="array" aca="1" ref="ED14" ca="1">INDIRECT("'5)個別表'!F"&amp;(A14-1)*39+38)</f>
        <v>0</v>
      </c>
      <c r="EE14" cm="1">
        <f t="array" aca="1" ref="EE14" ca="1">INDIRECT("'5)個別表'!G"&amp;(A14-1)*39+38)</f>
        <v>0</v>
      </c>
      <c r="EF14" cm="1">
        <f t="array" aca="1" ref="EF14" ca="1">INDIRECT("'5)個別表'!H"&amp;(A14-1)*39+38)</f>
        <v>0</v>
      </c>
      <c r="EG14" cm="1">
        <f t="array" aca="1" ref="EG14" ca="1">INDIRECT("'5)個別表'!I"&amp;(A14-1)*39+38)</f>
        <v>0</v>
      </c>
      <c r="EH14" cm="1">
        <f t="array" aca="1" ref="EH14" ca="1">INDIRECT("'5)個別表'!J"&amp;(A14-1)*39+38)</f>
        <v>0</v>
      </c>
      <c r="EI14" cm="1">
        <f t="array" aca="1" ref="EI14" ca="1">INDIRECT("'5)個別表'!K"&amp;(A14-1)*39+38)</f>
        <v>0</v>
      </c>
      <c r="EJ14" t="str" cm="1">
        <f t="array" aca="1" ref="EJ14" ca="1">INDIRECT("'5)個別表'!C"&amp;(A14-1)*39+39)</f>
        <v>空欄あり</v>
      </c>
      <c r="EK14" t="str" cm="1">
        <f t="array" aca="1" ref="EK14" ca="1">INDIRECT("'5)個別表'!D"&amp;(A14-1)*39+39)</f>
        <v>空欄あり</v>
      </c>
      <c r="EL14" t="str" cm="1">
        <f t="array" aca="1" ref="EL14" ca="1">INDIRECT("'5)個別表'!C"&amp;(A14-1)*39+40)</f>
        <v>-</v>
      </c>
      <c r="EM14" t="str" cm="1">
        <f t="array" aca="1" ref="EM14" ca="1">INDIRECT("'5)個別表'!D"&amp;(A14-1)*39+40)</f>
        <v>-</v>
      </c>
      <c r="EN14" t="str" cm="1">
        <f t="array" aca="1" ref="EN14" ca="1">INDIRECT("'5)個別表'!E"&amp;(A14-1)*39+40)</f>
        <v>-</v>
      </c>
    </row>
    <row r="15" spans="1:144">
      <c r="A15">
        <v>14</v>
      </c>
      <c r="B15" cm="1">
        <f t="array" aca="1" ref="B15" ca="1">INDIRECT("'5)個別表'!H"&amp;(A15-1)*39+5)</f>
        <v>0</v>
      </c>
      <c r="C15" cm="1">
        <f t="array" aca="1" ref="C15" ca="1">INDIRECT("'5)個別表'!C"&amp;(A15-1)*39+7)</f>
        <v>0</v>
      </c>
      <c r="D15" cm="1">
        <f t="array" aca="1" ref="D15" ca="1">INDIRECT("'5)個別表'!C"&amp;(A15-1)*39+8)</f>
        <v>0</v>
      </c>
      <c r="E15" cm="1">
        <f t="array" aca="1" ref="E15" ca="1">INDIRECT("'5)個別表'!C"&amp;(A15-1)*39+9)</f>
        <v>0</v>
      </c>
      <c r="F15" cm="1">
        <f t="array" aca="1" ref="F15" ca="1">INDIRECT("'5)個別表'!C"&amp;(A15-1)*39+10)</f>
        <v>0</v>
      </c>
      <c r="G15" cm="1">
        <f t="array" aca="1" ref="G15" ca="1">INDIRECT("'5)個別表'!F"&amp;(A15-1)*39+10)</f>
        <v>0</v>
      </c>
      <c r="H15" cm="1">
        <f t="array" aca="1" ref="H15" ca="1">INDIRECT("'5)個別表'!I"&amp;(A15-1)*39+10)</f>
        <v>0</v>
      </c>
      <c r="I15" cm="1">
        <f t="array" aca="1" ref="I15" ca="1">INDIRECT("'5)個別表'!C"&amp;(A15-1)*39+11)</f>
        <v>0</v>
      </c>
      <c r="J15" cm="1">
        <f t="array" aca="1" ref="J15" ca="1">INDIRECT("'5)個別表'!C"&amp;(A15-1)*39+12)</f>
        <v>0</v>
      </c>
      <c r="K15" cm="1">
        <f t="array" aca="1" ref="K15" ca="1">INDIRECT("'5)個別表'!C"&amp;(A15-1)*39+16)</f>
        <v>0</v>
      </c>
      <c r="L15" cm="1">
        <f t="array" aca="1" ref="L15" ca="1">INDIRECT("'5)個別表'!F"&amp;(A15-1)*39+16)</f>
        <v>0</v>
      </c>
      <c r="M15" cm="1">
        <f t="array" aca="1" ref="M15" ca="1">INDIRECT("'5)個別表'!H"&amp;(A15-1)*39+16)</f>
        <v>0</v>
      </c>
      <c r="N15" cm="1">
        <f t="array" aca="1" ref="N15" ca="1">INDIRECT("'5)個別表'!J"&amp;(A15-1)*39+16)</f>
        <v>0</v>
      </c>
      <c r="O15" cm="1">
        <f t="array" aca="1" ref="O15" ca="1">INDIRECT("'5)個別表'!C"&amp;(A15-1)*39+17)</f>
        <v>0</v>
      </c>
      <c r="P15" cm="1">
        <f t="array" aca="1" ref="P15" ca="1">INDIRECT("'5)個別表'!F"&amp;(A15-1)*39+17)</f>
        <v>0</v>
      </c>
      <c r="Q15" cm="1">
        <f t="array" aca="1" ref="Q15" ca="1">INDIRECT("'5)個別表'!H"&amp;(A15-1)*39+17)</f>
        <v>0</v>
      </c>
      <c r="R15" cm="1">
        <f t="array" aca="1" ref="R15" ca="1">INDIRECT("'5)個別表'!J"&amp;(A15-1)*39+17)</f>
        <v>0</v>
      </c>
      <c r="S15" cm="1">
        <f t="array" aca="1" ref="S15" ca="1">INDIRECT("'5)個別表'!C"&amp;(A15-1)*39+18)</f>
        <v>0</v>
      </c>
      <c r="T15" cm="1">
        <f t="array" aca="1" ref="T15" ca="1">INDIRECT("'5)個別表'!D"&amp;(A15-1)*39+23)</f>
        <v>0</v>
      </c>
      <c r="U15" cm="1">
        <f t="array" aca="1" ref="U15" ca="1">INDIRECT("'5)個別表'!I"&amp;(A15-1)*39+23)</f>
        <v>0</v>
      </c>
      <c r="V15" cm="1">
        <f t="array" aca="1" ref="V15" ca="1">INDIRECT("'5)個別表'!C"&amp;(A15-1)*39+26)</f>
        <v>0</v>
      </c>
      <c r="W15" cm="1">
        <f t="array" aca="1" ref="W15" ca="1">INDIRECT("'5)個別表'!D"&amp;(A15-1)*39+26)</f>
        <v>0</v>
      </c>
      <c r="X15" cm="1">
        <f t="array" aca="1" ref="X15" ca="1">INDIRECT("'5)個別表'!E"&amp;(A15-1)*39+26)</f>
        <v>0</v>
      </c>
      <c r="Y15" cm="1">
        <f t="array" aca="1" ref="Y15" ca="1">INDIRECT("'5)個別表'!F"&amp;(A15-1)*39+26)</f>
        <v>0</v>
      </c>
      <c r="Z15" cm="1">
        <f t="array" aca="1" ref="Z15" ca="1">INDIRECT("'5)個別表'!G"&amp;(A15-1)*39+26)</f>
        <v>0</v>
      </c>
      <c r="AA15" cm="1">
        <f t="array" aca="1" ref="AA15" ca="1">INDIRECT("'5)個別表'!H"&amp;(A15-1)*39+26)</f>
        <v>0</v>
      </c>
      <c r="AB15" cm="1">
        <f t="array" aca="1" ref="AB15" ca="1">INDIRECT("'5)個別表'!I"&amp;(A15-1)*39+26)</f>
        <v>0</v>
      </c>
      <c r="AC15" cm="1">
        <f t="array" aca="1" ref="AC15" ca="1">INDIRECT("'5)個別表'!J"&amp;(A15-1)*39+26)</f>
        <v>0</v>
      </c>
      <c r="AD15" cm="1">
        <f t="array" aca="1" ref="AD15" ca="1">INDIRECT("'5)個別表'!K"&amp;(A15-1)*39+26)</f>
        <v>0</v>
      </c>
      <c r="AE15" cm="1">
        <f t="array" aca="1" ref="AE15" ca="1">INDIRECT("'5)個別表'!C"&amp;(A15-1)*39+27)</f>
        <v>0</v>
      </c>
      <c r="AF15" cm="1">
        <f t="array" aca="1" ref="AF15" ca="1">INDIRECT("'5)個別表'!D"&amp;(A15-1)*39+27)</f>
        <v>0</v>
      </c>
      <c r="AG15" cm="1">
        <f t="array" aca="1" ref="AG15" ca="1">INDIRECT("'5)個別表'!E"&amp;(A15-1)*39+27)</f>
        <v>0</v>
      </c>
      <c r="AH15" cm="1">
        <f t="array" aca="1" ref="AH15" ca="1">INDIRECT("'5)個別表'!F"&amp;(A15-1)*39+27)</f>
        <v>0</v>
      </c>
      <c r="AI15" cm="1">
        <f t="array" aca="1" ref="AI15" ca="1">INDIRECT("'5)個別表'!G"&amp;(A15-1)*39+27)</f>
        <v>0</v>
      </c>
      <c r="AJ15" cm="1">
        <f t="array" aca="1" ref="AJ15" ca="1">INDIRECT("'5)個別表'!H"&amp;(A15-1)*39+27)</f>
        <v>0</v>
      </c>
      <c r="AK15" cm="1">
        <f t="array" aca="1" ref="AK15" ca="1">INDIRECT("'5)個別表'!I"&amp;(A15-1)*39+27)</f>
        <v>0</v>
      </c>
      <c r="AL15" cm="1">
        <f t="array" aca="1" ref="AL15" ca="1">INDIRECT("'5)個別表'!J"&amp;(A15-1)*39+27)</f>
        <v>0</v>
      </c>
      <c r="AM15" cm="1">
        <f t="array" aca="1" ref="AM15" ca="1">INDIRECT("'5)個別表'!K"&amp;(A15-1)*39+27)</f>
        <v>0</v>
      </c>
      <c r="AN15" cm="1">
        <f t="array" aca="1" ref="AN15" ca="1">INDIRECT("'5)個別表'!C"&amp;(A15-1)*39+28)</f>
        <v>0</v>
      </c>
      <c r="AO15" cm="1">
        <f t="array" aca="1" ref="AO15" ca="1">INDIRECT("'5)個別表'!D"&amp;(A15-1)*39+28)</f>
        <v>0</v>
      </c>
      <c r="AP15" cm="1">
        <f t="array" aca="1" ref="AP15" ca="1">INDIRECT("'5)個別表'!E"&amp;(A15-1)*39+28)</f>
        <v>0</v>
      </c>
      <c r="AQ15" cm="1">
        <f t="array" aca="1" ref="AQ15" ca="1">INDIRECT("'5)個別表'!F"&amp;(A15-1)*39+28)</f>
        <v>0</v>
      </c>
      <c r="AR15" cm="1">
        <f t="array" aca="1" ref="AR15" ca="1">INDIRECT("'5)個別表'!G"&amp;(A15-1)*39+28)</f>
        <v>0</v>
      </c>
      <c r="AS15" cm="1">
        <f t="array" aca="1" ref="AS15" ca="1">INDIRECT("'5)個別表'!H"&amp;(A15-1)*39+28)</f>
        <v>0</v>
      </c>
      <c r="AT15" cm="1">
        <f t="array" aca="1" ref="AT15" ca="1">INDIRECT("'5)個別表'!I"&amp;(A15-1)*39+28)</f>
        <v>0</v>
      </c>
      <c r="AU15" cm="1">
        <f t="array" aca="1" ref="AU15" ca="1">INDIRECT("'5)個別表'!J"&amp;(A15-1)*39+28)</f>
        <v>0</v>
      </c>
      <c r="AV15" cm="1">
        <f t="array" aca="1" ref="AV15" ca="1">INDIRECT("'5)個別表'!K"&amp;(A15-1)*39+28)</f>
        <v>0</v>
      </c>
      <c r="AW15" cm="1">
        <f t="array" aca="1" ref="AW15" ca="1">INDIRECT("'5)個別表'!C"&amp;(A15-1)*39+29)</f>
        <v>0</v>
      </c>
      <c r="AX15" cm="1">
        <f t="array" aca="1" ref="AX15" ca="1">INDIRECT("'5)個別表'!D"&amp;(A15-1)*39+29)</f>
        <v>0</v>
      </c>
      <c r="AY15" cm="1">
        <f t="array" aca="1" ref="AY15" ca="1">INDIRECT("'5)個別表'!E"&amp;(A15-1)*39+29)</f>
        <v>0</v>
      </c>
      <c r="AZ15" cm="1">
        <f t="array" aca="1" ref="AZ15" ca="1">INDIRECT("'5)個別表'!F"&amp;(A15-1)*39+29)</f>
        <v>0</v>
      </c>
      <c r="BA15" cm="1">
        <f t="array" aca="1" ref="BA15" ca="1">INDIRECT("'5)個別表'!G"&amp;(A15-1)*39+29)</f>
        <v>0</v>
      </c>
      <c r="BB15" cm="1">
        <f t="array" aca="1" ref="BB15" ca="1">INDIRECT("'5)個別表'!H"&amp;(A15-1)*39+29)</f>
        <v>0</v>
      </c>
      <c r="BC15" cm="1">
        <f t="array" aca="1" ref="BC15" ca="1">INDIRECT("'5)個別表'!I"&amp;(A15-1)*39+29)</f>
        <v>0</v>
      </c>
      <c r="BD15" cm="1">
        <f t="array" aca="1" ref="BD15" ca="1">INDIRECT("'5)個別表'!J"&amp;(A15-1)*39+29)</f>
        <v>0</v>
      </c>
      <c r="BE15" cm="1">
        <f t="array" aca="1" ref="BE15" ca="1">INDIRECT("'5)個別表'!K"&amp;(A15-1)*39+29)</f>
        <v>0</v>
      </c>
      <c r="BF15" cm="1">
        <f t="array" aca="1" ref="BF15" ca="1">INDIRECT("'5)個別表'!C"&amp;(A15-1)*39+30)</f>
        <v>0</v>
      </c>
      <c r="BG15" cm="1">
        <f t="array" aca="1" ref="BG15" ca="1">INDIRECT("'5)個別表'!D"&amp;(A15-1)*39+30)</f>
        <v>0</v>
      </c>
      <c r="BH15" cm="1">
        <f t="array" aca="1" ref="BH15" ca="1">INDIRECT("'5)個別表'!E"&amp;(A15-1)*39+30)</f>
        <v>0</v>
      </c>
      <c r="BI15" cm="1">
        <f t="array" aca="1" ref="BI15" ca="1">INDIRECT("'5)個別表'!F"&amp;(A15-1)*39+30)</f>
        <v>0</v>
      </c>
      <c r="BJ15" cm="1">
        <f t="array" aca="1" ref="BJ15" ca="1">INDIRECT("'5)個別表'!G"&amp;(A15-1)*39+30)</f>
        <v>0</v>
      </c>
      <c r="BK15" cm="1">
        <f t="array" aca="1" ref="BK15" ca="1">INDIRECT("'5)個別表'!H"&amp;(A15-1)*39+30)</f>
        <v>0</v>
      </c>
      <c r="BL15" cm="1">
        <f t="array" aca="1" ref="BL15" ca="1">INDIRECT("'5)個別表'!I"&amp;(A15-1)*39+30)</f>
        <v>0</v>
      </c>
      <c r="BM15" cm="1">
        <f t="array" aca="1" ref="BM15" ca="1">INDIRECT("'5)個別表'!J"&amp;(A15-1)*39+30)</f>
        <v>0</v>
      </c>
      <c r="BN15" cm="1">
        <f t="array" aca="1" ref="BN15" ca="1">INDIRECT("'5)個別表'!K"&amp;(A15-1)*39+30)</f>
        <v>0</v>
      </c>
      <c r="BO15" cm="1">
        <f t="array" aca="1" ref="BO15" ca="1">INDIRECT("'5)個別表'!C"&amp;(A15-1)*39+31)</f>
        <v>0</v>
      </c>
      <c r="BP15" cm="1">
        <f t="array" aca="1" ref="BP15" ca="1">INDIRECT("'5)個別表'!D"&amp;(A15-1)*39+31)</f>
        <v>0</v>
      </c>
      <c r="BQ15" cm="1">
        <f t="array" aca="1" ref="BQ15" ca="1">INDIRECT("'5)個別表'!E"&amp;(A15-1)*39+31)</f>
        <v>0</v>
      </c>
      <c r="BR15" cm="1">
        <f t="array" aca="1" ref="BR15" ca="1">INDIRECT("'5)個別表'!F"&amp;(A15-1)*39+31)</f>
        <v>0</v>
      </c>
      <c r="BS15" cm="1">
        <f t="array" aca="1" ref="BS15" ca="1">INDIRECT("'5)個別表'!G"&amp;(A15-1)*39+31)</f>
        <v>0</v>
      </c>
      <c r="BT15" cm="1">
        <f t="array" aca="1" ref="BT15" ca="1">INDIRECT("'5)個別表'!H"&amp;(A15-1)*39+31)</f>
        <v>0</v>
      </c>
      <c r="BU15" cm="1">
        <f t="array" aca="1" ref="BU15" ca="1">INDIRECT("'5)個別表'!I"&amp;(A15-1)*39+31)</f>
        <v>0</v>
      </c>
      <c r="BV15" cm="1">
        <f t="array" aca="1" ref="BV15" ca="1">INDIRECT("'5)個別表'!J"&amp;(A15-1)*39+31)</f>
        <v>0</v>
      </c>
      <c r="BW15" cm="1">
        <f t="array" aca="1" ref="BW15" ca="1">INDIRECT("'5)個別表'!K"&amp;(A15-1)*39+31)</f>
        <v>0</v>
      </c>
      <c r="BX15" cm="1">
        <f t="array" aca="1" ref="BX15" ca="1">INDIRECT("'5)個別表'!C"&amp;(A15-1)*39+32)</f>
        <v>0</v>
      </c>
      <c r="BY15" cm="1">
        <f t="array" aca="1" ref="BY15" ca="1">INDIRECT("'5)個別表'!D"&amp;(A15-1)*39+32)</f>
        <v>0</v>
      </c>
      <c r="BZ15" cm="1">
        <f t="array" aca="1" ref="BZ15" ca="1">INDIRECT("'5)個別表'!E"&amp;(A15-1)*39+32)</f>
        <v>0</v>
      </c>
      <c r="CA15" cm="1">
        <f t="array" aca="1" ref="CA15" ca="1">INDIRECT("'5)個別表'!F"&amp;(A15-1)*39+32)</f>
        <v>0</v>
      </c>
      <c r="CB15" cm="1">
        <f t="array" aca="1" ref="CB15" ca="1">INDIRECT("'5)個別表'!G"&amp;(A15-1)*39+32)</f>
        <v>0</v>
      </c>
      <c r="CC15" cm="1">
        <f t="array" aca="1" ref="CC15" ca="1">INDIRECT("'5)個別表'!H"&amp;(A15-1)*39+32)</f>
        <v>0</v>
      </c>
      <c r="CD15" cm="1">
        <f t="array" aca="1" ref="CD15" ca="1">INDIRECT("'5)個別表'!I"&amp;(A15-1)*39+32)</f>
        <v>0</v>
      </c>
      <c r="CE15" cm="1">
        <f t="array" aca="1" ref="CE15" ca="1">INDIRECT("'5)個別表'!J"&amp;(A15-1)*39+32)</f>
        <v>0</v>
      </c>
      <c r="CF15" cm="1">
        <f t="array" aca="1" ref="CF15" ca="1">INDIRECT("'5)個別表'!K"&amp;(A15-1)*39+32)</f>
        <v>0</v>
      </c>
      <c r="CG15" t="str" cm="1">
        <f t="array" aca="1" ref="CG15" ca="1">INDIRECT("'5)個別表'!A"&amp;(A15-1)*39+33)</f>
        <v>⑧選択してください（プルダウン）</v>
      </c>
      <c r="CH15" cm="1">
        <f t="array" aca="1" ref="CH15" ca="1">INDIRECT("'5)個別表'!C"&amp;(A15-1)*39+33)</f>
        <v>0</v>
      </c>
      <c r="CI15" cm="1">
        <f t="array" aca="1" ref="CI15" ca="1">INDIRECT("'5)個別表'!D"&amp;(A15-1)*39+33)</f>
        <v>0</v>
      </c>
      <c r="CJ15" cm="1">
        <f t="array" aca="1" ref="CJ15" ca="1">INDIRECT("'5)個別表'!E"&amp;(A15-1)*39+33)</f>
        <v>0</v>
      </c>
      <c r="CK15" cm="1">
        <f t="array" aca="1" ref="CK15" ca="1">INDIRECT("'5)個別表'!F"&amp;(A15-1)*39+33)</f>
        <v>0</v>
      </c>
      <c r="CL15" cm="1">
        <f t="array" aca="1" ref="CL15" ca="1">INDIRECT("'5)個別表'!G"&amp;(A15-1)*39+33)</f>
        <v>0</v>
      </c>
      <c r="CM15" cm="1">
        <f t="array" aca="1" ref="CM15" ca="1">INDIRECT("'5)個別表'!H"&amp;(A15-1)*39+33)</f>
        <v>0</v>
      </c>
      <c r="CN15" cm="1">
        <f t="array" aca="1" ref="CN15" ca="1">INDIRECT("'5)個別表'!I"&amp;(A15-1)*39+33)</f>
        <v>0</v>
      </c>
      <c r="CO15" cm="1">
        <f t="array" aca="1" ref="CO15" ca="1">INDIRECT("'5)個別表'!J"&amp;(A15-1)*39+33)</f>
        <v>0</v>
      </c>
      <c r="CP15" cm="1">
        <f t="array" aca="1" ref="CP15" ca="1">INDIRECT("'5)個別表'!K"&amp;(A15-1)*39+33)</f>
        <v>0</v>
      </c>
      <c r="CQ15" cm="1">
        <f t="array" aca="1" ref="CQ15" ca="1">INDIRECT("'5)個別表'!C"&amp;(A15-1)*39+34)</f>
        <v>0</v>
      </c>
      <c r="CR15" cm="1">
        <f t="array" aca="1" ref="CR15" ca="1">INDIRECT("'5)個別表'!D"&amp;(A15-1)*39+34)</f>
        <v>0</v>
      </c>
      <c r="CS15" cm="1">
        <f t="array" aca="1" ref="CS15" ca="1">INDIRECT("'5)個別表'!E"&amp;(A15-1)*39+34)</f>
        <v>0</v>
      </c>
      <c r="CT15" cm="1">
        <f t="array" aca="1" ref="CT15" ca="1">INDIRECT("'5)個別表'!F"&amp;(A15-1)*39+34)</f>
        <v>0</v>
      </c>
      <c r="CU15" cm="1">
        <f t="array" aca="1" ref="CU15" ca="1">INDIRECT("'5)個別表'!G"&amp;(A15-1)*39+34)</f>
        <v>0</v>
      </c>
      <c r="CV15" cm="1">
        <f t="array" aca="1" ref="CV15" ca="1">INDIRECT("'5)個別表'!H"&amp;(A15-1)*39+34)</f>
        <v>0</v>
      </c>
      <c r="CW15" cm="1">
        <f t="array" aca="1" ref="CW15" ca="1">INDIRECT("'5)個別表'!I"&amp;(A15-1)*39+34)</f>
        <v>0</v>
      </c>
      <c r="CX15" cm="1">
        <f t="array" aca="1" ref="CX15" ca="1">INDIRECT("'5)個別表'!J"&amp;(A15-1)*39+34)</f>
        <v>0</v>
      </c>
      <c r="CY15" cm="1">
        <f t="array" aca="1" ref="CY15" ca="1">INDIRECT("'5)個別表'!K"&amp;(A15-1)*39+34)</f>
        <v>0</v>
      </c>
      <c r="CZ15" cm="1">
        <f t="array" aca="1" ref="CZ15" ca="1">INDIRECT("'5)個別表'!C"&amp;(A15-1)*39+35)</f>
        <v>0</v>
      </c>
      <c r="DA15" cm="1">
        <f t="array" aca="1" ref="DA15" ca="1">INDIRECT("'5)個別表'!D"&amp;(A15-1)*39+35)</f>
        <v>0</v>
      </c>
      <c r="DB15" cm="1">
        <f t="array" aca="1" ref="DB15" ca="1">INDIRECT("'5)個別表'!E"&amp;(A15-1)*39+35)</f>
        <v>0</v>
      </c>
      <c r="DC15" cm="1">
        <f t="array" aca="1" ref="DC15" ca="1">INDIRECT("'5)個別表'!F"&amp;(A15-1)*39+35)</f>
        <v>0</v>
      </c>
      <c r="DD15" cm="1">
        <f t="array" aca="1" ref="DD15" ca="1">INDIRECT("'5)個別表'!G"&amp;(A15-1)*39+35)</f>
        <v>0</v>
      </c>
      <c r="DE15" cm="1">
        <f t="array" aca="1" ref="DE15" ca="1">INDIRECT("'5)個別表'!H"&amp;(A15-1)*39+35)</f>
        <v>0</v>
      </c>
      <c r="DF15" cm="1">
        <f t="array" aca="1" ref="DF15" ca="1">INDIRECT("'5)個別表'!I"&amp;(A15-1)*39+35)</f>
        <v>0</v>
      </c>
      <c r="DG15" cm="1">
        <f t="array" aca="1" ref="DG15" ca="1">INDIRECT("'5)個別表'!J"&amp;(A15-1)*39+35)</f>
        <v>0</v>
      </c>
      <c r="DH15" cm="1">
        <f t="array" aca="1" ref="DH15" ca="1">INDIRECT("'5)個別表'!K"&amp;(A15-1)*39+35)</f>
        <v>0</v>
      </c>
      <c r="DI15" cm="1">
        <f t="array" aca="1" ref="DI15" ca="1">INDIRECT("'5)個別表'!C"&amp;(A15-1)*39+36)</f>
        <v>0</v>
      </c>
      <c r="DJ15" cm="1">
        <f t="array" aca="1" ref="DJ15" ca="1">INDIRECT("'5)個別表'!D"&amp;(A15-1)*39+36)</f>
        <v>0</v>
      </c>
      <c r="DK15" cm="1">
        <f t="array" aca="1" ref="DK15" ca="1">INDIRECT("'5)個別表'!E"&amp;(A15-1)*39+36)</f>
        <v>0</v>
      </c>
      <c r="DL15" cm="1">
        <f t="array" aca="1" ref="DL15" ca="1">INDIRECT("'5)個別表'!F"&amp;(A15-1)*39+36)</f>
        <v>0</v>
      </c>
      <c r="DM15" cm="1">
        <f t="array" aca="1" ref="DM15" ca="1">INDIRECT("'5)個別表'!G"&amp;(A15-1)*39+36)</f>
        <v>0</v>
      </c>
      <c r="DN15" cm="1">
        <f t="array" aca="1" ref="DN15" ca="1">INDIRECT("'5)個別表'!H"&amp;(A15-1)*39+36)</f>
        <v>0</v>
      </c>
      <c r="DO15" cm="1">
        <f t="array" aca="1" ref="DO15" ca="1">INDIRECT("'5)個別表'!I"&amp;(A15-1)*39+36)</f>
        <v>0</v>
      </c>
      <c r="DP15" cm="1">
        <f t="array" aca="1" ref="DP15" ca="1">INDIRECT("'5)個別表'!J"&amp;(A15-1)*39+36)</f>
        <v>0</v>
      </c>
      <c r="DQ15" cm="1">
        <f t="array" aca="1" ref="DQ15" ca="1">INDIRECT("'5)個別表'!K"&amp;(A15-1)*39+36)</f>
        <v>0</v>
      </c>
      <c r="DR15" cm="1">
        <f t="array" aca="1" ref="DR15" ca="1">INDIRECT("'5)個別表'!C"&amp;(A15-1)*39+37)</f>
        <v>0</v>
      </c>
      <c r="DS15" cm="1">
        <f t="array" aca="1" ref="DS15" ca="1">INDIRECT("'5)個別表'!D"&amp;(A15-1)*39+37)</f>
        <v>0</v>
      </c>
      <c r="DT15" cm="1">
        <f t="array" aca="1" ref="DT15" ca="1">INDIRECT("'5)個別表'!E"&amp;(A15-1)*39+37)</f>
        <v>0</v>
      </c>
      <c r="DU15" cm="1">
        <f t="array" aca="1" ref="DU15" ca="1">INDIRECT("'5)個別表'!F"&amp;(A15-1)*39+37)</f>
        <v>0</v>
      </c>
      <c r="DV15" cm="1">
        <f t="array" aca="1" ref="DV15" ca="1">INDIRECT("'5)個別表'!G"&amp;(A15-1)*39+37)</f>
        <v>0</v>
      </c>
      <c r="DW15" cm="1">
        <f t="array" aca="1" ref="DW15" ca="1">INDIRECT("'5)個別表'!H"&amp;(A15-1)*39+37)</f>
        <v>0</v>
      </c>
      <c r="DX15" cm="1">
        <f t="array" aca="1" ref="DX15" ca="1">INDIRECT("'5)個別表'!I"&amp;(A15-1)*39+37)</f>
        <v>0</v>
      </c>
      <c r="DY15" cm="1">
        <f t="array" aca="1" ref="DY15" ca="1">INDIRECT("'5)個別表'!J"&amp;(A15-1)*39+37)</f>
        <v>0</v>
      </c>
      <c r="DZ15" cm="1">
        <f t="array" aca="1" ref="DZ15" ca="1">INDIRECT("'5)個別表'!K"&amp;(A15-1)*39+37)</f>
        <v>0</v>
      </c>
      <c r="EA15" cm="1">
        <f t="array" aca="1" ref="EA15" ca="1">INDIRECT("'5)個別表'!C"&amp;(A15-1)*39+38)</f>
        <v>0</v>
      </c>
      <c r="EB15" cm="1">
        <f t="array" aca="1" ref="EB15" ca="1">INDIRECT("'5)個別表'!D"&amp;(A15-1)*39+38)</f>
        <v>0</v>
      </c>
      <c r="EC15" cm="1">
        <f t="array" aca="1" ref="EC15" ca="1">INDIRECT("'5)個別表'!E"&amp;(A15-1)*39+38)</f>
        <v>0</v>
      </c>
      <c r="ED15" cm="1">
        <f t="array" aca="1" ref="ED15" ca="1">INDIRECT("'5)個別表'!F"&amp;(A15-1)*39+38)</f>
        <v>0</v>
      </c>
      <c r="EE15" cm="1">
        <f t="array" aca="1" ref="EE15" ca="1">INDIRECT("'5)個別表'!G"&amp;(A15-1)*39+38)</f>
        <v>0</v>
      </c>
      <c r="EF15" cm="1">
        <f t="array" aca="1" ref="EF15" ca="1">INDIRECT("'5)個別表'!H"&amp;(A15-1)*39+38)</f>
        <v>0</v>
      </c>
      <c r="EG15" cm="1">
        <f t="array" aca="1" ref="EG15" ca="1">INDIRECT("'5)個別表'!I"&amp;(A15-1)*39+38)</f>
        <v>0</v>
      </c>
      <c r="EH15" cm="1">
        <f t="array" aca="1" ref="EH15" ca="1">INDIRECT("'5)個別表'!J"&amp;(A15-1)*39+38)</f>
        <v>0</v>
      </c>
      <c r="EI15" cm="1">
        <f t="array" aca="1" ref="EI15" ca="1">INDIRECT("'5)個別表'!K"&amp;(A15-1)*39+38)</f>
        <v>0</v>
      </c>
      <c r="EJ15" t="str" cm="1">
        <f t="array" aca="1" ref="EJ15" ca="1">INDIRECT("'5)個別表'!C"&amp;(A15-1)*39+39)</f>
        <v>空欄あり</v>
      </c>
      <c r="EK15" t="str" cm="1">
        <f t="array" aca="1" ref="EK15" ca="1">INDIRECT("'5)個別表'!D"&amp;(A15-1)*39+39)</f>
        <v>空欄あり</v>
      </c>
      <c r="EL15" t="str" cm="1">
        <f t="array" aca="1" ref="EL15" ca="1">INDIRECT("'5)個別表'!C"&amp;(A15-1)*39+40)</f>
        <v>-</v>
      </c>
      <c r="EM15" t="str" cm="1">
        <f t="array" aca="1" ref="EM15" ca="1">INDIRECT("'5)個別表'!D"&amp;(A15-1)*39+40)</f>
        <v>-</v>
      </c>
      <c r="EN15" t="str" cm="1">
        <f t="array" aca="1" ref="EN15" ca="1">INDIRECT("'5)個別表'!E"&amp;(A15-1)*39+40)</f>
        <v>-</v>
      </c>
    </row>
    <row r="16" spans="1:144">
      <c r="A16">
        <v>15</v>
      </c>
      <c r="B16" cm="1">
        <f t="array" aca="1" ref="B16" ca="1">INDIRECT("'5)個別表'!H"&amp;(A16-1)*39+5)</f>
        <v>0</v>
      </c>
      <c r="C16" cm="1">
        <f t="array" aca="1" ref="C16" ca="1">INDIRECT("'5)個別表'!C"&amp;(A16-1)*39+7)</f>
        <v>0</v>
      </c>
      <c r="D16" cm="1">
        <f t="array" aca="1" ref="D16" ca="1">INDIRECT("'5)個別表'!C"&amp;(A16-1)*39+8)</f>
        <v>0</v>
      </c>
      <c r="E16" cm="1">
        <f t="array" aca="1" ref="E16" ca="1">INDIRECT("'5)個別表'!C"&amp;(A16-1)*39+9)</f>
        <v>0</v>
      </c>
      <c r="F16" cm="1">
        <f t="array" aca="1" ref="F16" ca="1">INDIRECT("'5)個別表'!C"&amp;(A16-1)*39+10)</f>
        <v>0</v>
      </c>
      <c r="G16" cm="1">
        <f t="array" aca="1" ref="G16" ca="1">INDIRECT("'5)個別表'!F"&amp;(A16-1)*39+10)</f>
        <v>0</v>
      </c>
      <c r="H16" cm="1">
        <f t="array" aca="1" ref="H16" ca="1">INDIRECT("'5)個別表'!I"&amp;(A16-1)*39+10)</f>
        <v>0</v>
      </c>
      <c r="I16" cm="1">
        <f t="array" aca="1" ref="I16" ca="1">INDIRECT("'5)個別表'!C"&amp;(A16-1)*39+11)</f>
        <v>0</v>
      </c>
      <c r="J16" cm="1">
        <f t="array" aca="1" ref="J16" ca="1">INDIRECT("'5)個別表'!C"&amp;(A16-1)*39+12)</f>
        <v>0</v>
      </c>
      <c r="K16" cm="1">
        <f t="array" aca="1" ref="K16" ca="1">INDIRECT("'5)個別表'!C"&amp;(A16-1)*39+16)</f>
        <v>0</v>
      </c>
      <c r="L16" cm="1">
        <f t="array" aca="1" ref="L16" ca="1">INDIRECT("'5)個別表'!F"&amp;(A16-1)*39+16)</f>
        <v>0</v>
      </c>
      <c r="M16" cm="1">
        <f t="array" aca="1" ref="M16" ca="1">INDIRECT("'5)個別表'!H"&amp;(A16-1)*39+16)</f>
        <v>0</v>
      </c>
      <c r="N16" cm="1">
        <f t="array" aca="1" ref="N16" ca="1">INDIRECT("'5)個別表'!J"&amp;(A16-1)*39+16)</f>
        <v>0</v>
      </c>
      <c r="O16" cm="1">
        <f t="array" aca="1" ref="O16" ca="1">INDIRECT("'5)個別表'!C"&amp;(A16-1)*39+17)</f>
        <v>0</v>
      </c>
      <c r="P16" cm="1">
        <f t="array" aca="1" ref="P16" ca="1">INDIRECT("'5)個別表'!F"&amp;(A16-1)*39+17)</f>
        <v>0</v>
      </c>
      <c r="Q16" cm="1">
        <f t="array" aca="1" ref="Q16" ca="1">INDIRECT("'5)個別表'!H"&amp;(A16-1)*39+17)</f>
        <v>0</v>
      </c>
      <c r="R16" cm="1">
        <f t="array" aca="1" ref="R16" ca="1">INDIRECT("'5)個別表'!J"&amp;(A16-1)*39+17)</f>
        <v>0</v>
      </c>
      <c r="S16" cm="1">
        <f t="array" aca="1" ref="S16" ca="1">INDIRECT("'5)個別表'!C"&amp;(A16-1)*39+18)</f>
        <v>0</v>
      </c>
      <c r="T16" cm="1">
        <f t="array" aca="1" ref="T16" ca="1">INDIRECT("'5)個別表'!D"&amp;(A16-1)*39+23)</f>
        <v>0</v>
      </c>
      <c r="U16" cm="1">
        <f t="array" aca="1" ref="U16" ca="1">INDIRECT("'5)個別表'!I"&amp;(A16-1)*39+23)</f>
        <v>0</v>
      </c>
      <c r="V16" cm="1">
        <f t="array" aca="1" ref="V16" ca="1">INDIRECT("'5)個別表'!C"&amp;(A16-1)*39+26)</f>
        <v>0</v>
      </c>
      <c r="W16" cm="1">
        <f t="array" aca="1" ref="W16" ca="1">INDIRECT("'5)個別表'!D"&amp;(A16-1)*39+26)</f>
        <v>0</v>
      </c>
      <c r="X16" cm="1">
        <f t="array" aca="1" ref="X16" ca="1">INDIRECT("'5)個別表'!E"&amp;(A16-1)*39+26)</f>
        <v>0</v>
      </c>
      <c r="Y16" cm="1">
        <f t="array" aca="1" ref="Y16" ca="1">INDIRECT("'5)個別表'!F"&amp;(A16-1)*39+26)</f>
        <v>0</v>
      </c>
      <c r="Z16" cm="1">
        <f t="array" aca="1" ref="Z16" ca="1">INDIRECT("'5)個別表'!G"&amp;(A16-1)*39+26)</f>
        <v>0</v>
      </c>
      <c r="AA16" cm="1">
        <f t="array" aca="1" ref="AA16" ca="1">INDIRECT("'5)個別表'!H"&amp;(A16-1)*39+26)</f>
        <v>0</v>
      </c>
      <c r="AB16" cm="1">
        <f t="array" aca="1" ref="AB16" ca="1">INDIRECT("'5)個別表'!I"&amp;(A16-1)*39+26)</f>
        <v>0</v>
      </c>
      <c r="AC16" cm="1">
        <f t="array" aca="1" ref="AC16" ca="1">INDIRECT("'5)個別表'!J"&amp;(A16-1)*39+26)</f>
        <v>0</v>
      </c>
      <c r="AD16" cm="1">
        <f t="array" aca="1" ref="AD16" ca="1">INDIRECT("'5)個別表'!K"&amp;(A16-1)*39+26)</f>
        <v>0</v>
      </c>
      <c r="AE16" cm="1">
        <f t="array" aca="1" ref="AE16" ca="1">INDIRECT("'5)個別表'!C"&amp;(A16-1)*39+27)</f>
        <v>0</v>
      </c>
      <c r="AF16" cm="1">
        <f t="array" aca="1" ref="AF16" ca="1">INDIRECT("'5)個別表'!D"&amp;(A16-1)*39+27)</f>
        <v>0</v>
      </c>
      <c r="AG16" cm="1">
        <f t="array" aca="1" ref="AG16" ca="1">INDIRECT("'5)個別表'!E"&amp;(A16-1)*39+27)</f>
        <v>0</v>
      </c>
      <c r="AH16" cm="1">
        <f t="array" aca="1" ref="AH16" ca="1">INDIRECT("'5)個別表'!F"&amp;(A16-1)*39+27)</f>
        <v>0</v>
      </c>
      <c r="AI16" cm="1">
        <f t="array" aca="1" ref="AI16" ca="1">INDIRECT("'5)個別表'!G"&amp;(A16-1)*39+27)</f>
        <v>0</v>
      </c>
      <c r="AJ16" cm="1">
        <f t="array" aca="1" ref="AJ16" ca="1">INDIRECT("'5)個別表'!H"&amp;(A16-1)*39+27)</f>
        <v>0</v>
      </c>
      <c r="AK16" cm="1">
        <f t="array" aca="1" ref="AK16" ca="1">INDIRECT("'5)個別表'!I"&amp;(A16-1)*39+27)</f>
        <v>0</v>
      </c>
      <c r="AL16" cm="1">
        <f t="array" aca="1" ref="AL16" ca="1">INDIRECT("'5)個別表'!J"&amp;(A16-1)*39+27)</f>
        <v>0</v>
      </c>
      <c r="AM16" cm="1">
        <f t="array" aca="1" ref="AM16" ca="1">INDIRECT("'5)個別表'!K"&amp;(A16-1)*39+27)</f>
        <v>0</v>
      </c>
      <c r="AN16" cm="1">
        <f t="array" aca="1" ref="AN16" ca="1">INDIRECT("'5)個別表'!C"&amp;(A16-1)*39+28)</f>
        <v>0</v>
      </c>
      <c r="AO16" cm="1">
        <f t="array" aca="1" ref="AO16" ca="1">INDIRECT("'5)個別表'!D"&amp;(A16-1)*39+28)</f>
        <v>0</v>
      </c>
      <c r="AP16" cm="1">
        <f t="array" aca="1" ref="AP16" ca="1">INDIRECT("'5)個別表'!E"&amp;(A16-1)*39+28)</f>
        <v>0</v>
      </c>
      <c r="AQ16" cm="1">
        <f t="array" aca="1" ref="AQ16" ca="1">INDIRECT("'5)個別表'!F"&amp;(A16-1)*39+28)</f>
        <v>0</v>
      </c>
      <c r="AR16" cm="1">
        <f t="array" aca="1" ref="AR16" ca="1">INDIRECT("'5)個別表'!G"&amp;(A16-1)*39+28)</f>
        <v>0</v>
      </c>
      <c r="AS16" cm="1">
        <f t="array" aca="1" ref="AS16" ca="1">INDIRECT("'5)個別表'!H"&amp;(A16-1)*39+28)</f>
        <v>0</v>
      </c>
      <c r="AT16" cm="1">
        <f t="array" aca="1" ref="AT16" ca="1">INDIRECT("'5)個別表'!I"&amp;(A16-1)*39+28)</f>
        <v>0</v>
      </c>
      <c r="AU16" cm="1">
        <f t="array" aca="1" ref="AU16" ca="1">INDIRECT("'5)個別表'!J"&amp;(A16-1)*39+28)</f>
        <v>0</v>
      </c>
      <c r="AV16" cm="1">
        <f t="array" aca="1" ref="AV16" ca="1">INDIRECT("'5)個別表'!K"&amp;(A16-1)*39+28)</f>
        <v>0</v>
      </c>
      <c r="AW16" cm="1">
        <f t="array" aca="1" ref="AW16" ca="1">INDIRECT("'5)個別表'!C"&amp;(A16-1)*39+29)</f>
        <v>0</v>
      </c>
      <c r="AX16" cm="1">
        <f t="array" aca="1" ref="AX16" ca="1">INDIRECT("'5)個別表'!D"&amp;(A16-1)*39+29)</f>
        <v>0</v>
      </c>
      <c r="AY16" cm="1">
        <f t="array" aca="1" ref="AY16" ca="1">INDIRECT("'5)個別表'!E"&amp;(A16-1)*39+29)</f>
        <v>0</v>
      </c>
      <c r="AZ16" cm="1">
        <f t="array" aca="1" ref="AZ16" ca="1">INDIRECT("'5)個別表'!F"&amp;(A16-1)*39+29)</f>
        <v>0</v>
      </c>
      <c r="BA16" cm="1">
        <f t="array" aca="1" ref="BA16" ca="1">INDIRECT("'5)個別表'!G"&amp;(A16-1)*39+29)</f>
        <v>0</v>
      </c>
      <c r="BB16" cm="1">
        <f t="array" aca="1" ref="BB16" ca="1">INDIRECT("'5)個別表'!H"&amp;(A16-1)*39+29)</f>
        <v>0</v>
      </c>
      <c r="BC16" cm="1">
        <f t="array" aca="1" ref="BC16" ca="1">INDIRECT("'5)個別表'!I"&amp;(A16-1)*39+29)</f>
        <v>0</v>
      </c>
      <c r="BD16" cm="1">
        <f t="array" aca="1" ref="BD16" ca="1">INDIRECT("'5)個別表'!J"&amp;(A16-1)*39+29)</f>
        <v>0</v>
      </c>
      <c r="BE16" cm="1">
        <f t="array" aca="1" ref="BE16" ca="1">INDIRECT("'5)個別表'!K"&amp;(A16-1)*39+29)</f>
        <v>0</v>
      </c>
      <c r="BF16" cm="1">
        <f t="array" aca="1" ref="BF16" ca="1">INDIRECT("'5)個別表'!C"&amp;(A16-1)*39+30)</f>
        <v>0</v>
      </c>
      <c r="BG16" cm="1">
        <f t="array" aca="1" ref="BG16" ca="1">INDIRECT("'5)個別表'!D"&amp;(A16-1)*39+30)</f>
        <v>0</v>
      </c>
      <c r="BH16" cm="1">
        <f t="array" aca="1" ref="BH16" ca="1">INDIRECT("'5)個別表'!E"&amp;(A16-1)*39+30)</f>
        <v>0</v>
      </c>
      <c r="BI16" cm="1">
        <f t="array" aca="1" ref="BI16" ca="1">INDIRECT("'5)個別表'!F"&amp;(A16-1)*39+30)</f>
        <v>0</v>
      </c>
      <c r="BJ16" cm="1">
        <f t="array" aca="1" ref="BJ16" ca="1">INDIRECT("'5)個別表'!G"&amp;(A16-1)*39+30)</f>
        <v>0</v>
      </c>
      <c r="BK16" cm="1">
        <f t="array" aca="1" ref="BK16" ca="1">INDIRECT("'5)個別表'!H"&amp;(A16-1)*39+30)</f>
        <v>0</v>
      </c>
      <c r="BL16" cm="1">
        <f t="array" aca="1" ref="BL16" ca="1">INDIRECT("'5)個別表'!I"&amp;(A16-1)*39+30)</f>
        <v>0</v>
      </c>
      <c r="BM16" cm="1">
        <f t="array" aca="1" ref="BM16" ca="1">INDIRECT("'5)個別表'!J"&amp;(A16-1)*39+30)</f>
        <v>0</v>
      </c>
      <c r="BN16" cm="1">
        <f t="array" aca="1" ref="BN16" ca="1">INDIRECT("'5)個別表'!K"&amp;(A16-1)*39+30)</f>
        <v>0</v>
      </c>
      <c r="BO16" cm="1">
        <f t="array" aca="1" ref="BO16" ca="1">INDIRECT("'5)個別表'!C"&amp;(A16-1)*39+31)</f>
        <v>0</v>
      </c>
      <c r="BP16" cm="1">
        <f t="array" aca="1" ref="BP16" ca="1">INDIRECT("'5)個別表'!D"&amp;(A16-1)*39+31)</f>
        <v>0</v>
      </c>
      <c r="BQ16" cm="1">
        <f t="array" aca="1" ref="BQ16" ca="1">INDIRECT("'5)個別表'!E"&amp;(A16-1)*39+31)</f>
        <v>0</v>
      </c>
      <c r="BR16" cm="1">
        <f t="array" aca="1" ref="BR16" ca="1">INDIRECT("'5)個別表'!F"&amp;(A16-1)*39+31)</f>
        <v>0</v>
      </c>
      <c r="BS16" cm="1">
        <f t="array" aca="1" ref="BS16" ca="1">INDIRECT("'5)個別表'!G"&amp;(A16-1)*39+31)</f>
        <v>0</v>
      </c>
      <c r="BT16" cm="1">
        <f t="array" aca="1" ref="BT16" ca="1">INDIRECT("'5)個別表'!H"&amp;(A16-1)*39+31)</f>
        <v>0</v>
      </c>
      <c r="BU16" cm="1">
        <f t="array" aca="1" ref="BU16" ca="1">INDIRECT("'5)個別表'!I"&amp;(A16-1)*39+31)</f>
        <v>0</v>
      </c>
      <c r="BV16" cm="1">
        <f t="array" aca="1" ref="BV16" ca="1">INDIRECT("'5)個別表'!J"&amp;(A16-1)*39+31)</f>
        <v>0</v>
      </c>
      <c r="BW16" cm="1">
        <f t="array" aca="1" ref="BW16" ca="1">INDIRECT("'5)個別表'!K"&amp;(A16-1)*39+31)</f>
        <v>0</v>
      </c>
      <c r="BX16" cm="1">
        <f t="array" aca="1" ref="BX16" ca="1">INDIRECT("'5)個別表'!C"&amp;(A16-1)*39+32)</f>
        <v>0</v>
      </c>
      <c r="BY16" cm="1">
        <f t="array" aca="1" ref="BY16" ca="1">INDIRECT("'5)個別表'!D"&amp;(A16-1)*39+32)</f>
        <v>0</v>
      </c>
      <c r="BZ16" cm="1">
        <f t="array" aca="1" ref="BZ16" ca="1">INDIRECT("'5)個別表'!E"&amp;(A16-1)*39+32)</f>
        <v>0</v>
      </c>
      <c r="CA16" cm="1">
        <f t="array" aca="1" ref="CA16" ca="1">INDIRECT("'5)個別表'!F"&amp;(A16-1)*39+32)</f>
        <v>0</v>
      </c>
      <c r="CB16" cm="1">
        <f t="array" aca="1" ref="CB16" ca="1">INDIRECT("'5)個別表'!G"&amp;(A16-1)*39+32)</f>
        <v>0</v>
      </c>
      <c r="CC16" cm="1">
        <f t="array" aca="1" ref="CC16" ca="1">INDIRECT("'5)個別表'!H"&amp;(A16-1)*39+32)</f>
        <v>0</v>
      </c>
      <c r="CD16" cm="1">
        <f t="array" aca="1" ref="CD16" ca="1">INDIRECT("'5)個別表'!I"&amp;(A16-1)*39+32)</f>
        <v>0</v>
      </c>
      <c r="CE16" cm="1">
        <f t="array" aca="1" ref="CE16" ca="1">INDIRECT("'5)個別表'!J"&amp;(A16-1)*39+32)</f>
        <v>0</v>
      </c>
      <c r="CF16" cm="1">
        <f t="array" aca="1" ref="CF16" ca="1">INDIRECT("'5)個別表'!K"&amp;(A16-1)*39+32)</f>
        <v>0</v>
      </c>
      <c r="CG16" t="str" cm="1">
        <f t="array" aca="1" ref="CG16" ca="1">INDIRECT("'5)個別表'!A"&amp;(A16-1)*39+33)</f>
        <v>⑧選択してください（プルダウン）</v>
      </c>
      <c r="CH16" cm="1">
        <f t="array" aca="1" ref="CH16" ca="1">INDIRECT("'5)個別表'!C"&amp;(A16-1)*39+33)</f>
        <v>0</v>
      </c>
      <c r="CI16" cm="1">
        <f t="array" aca="1" ref="CI16" ca="1">INDIRECT("'5)個別表'!D"&amp;(A16-1)*39+33)</f>
        <v>0</v>
      </c>
      <c r="CJ16" cm="1">
        <f t="array" aca="1" ref="CJ16" ca="1">INDIRECT("'5)個別表'!E"&amp;(A16-1)*39+33)</f>
        <v>0</v>
      </c>
      <c r="CK16" cm="1">
        <f t="array" aca="1" ref="CK16" ca="1">INDIRECT("'5)個別表'!F"&amp;(A16-1)*39+33)</f>
        <v>0</v>
      </c>
      <c r="CL16" cm="1">
        <f t="array" aca="1" ref="CL16" ca="1">INDIRECT("'5)個別表'!G"&amp;(A16-1)*39+33)</f>
        <v>0</v>
      </c>
      <c r="CM16" cm="1">
        <f t="array" aca="1" ref="CM16" ca="1">INDIRECT("'5)個別表'!H"&amp;(A16-1)*39+33)</f>
        <v>0</v>
      </c>
      <c r="CN16" cm="1">
        <f t="array" aca="1" ref="CN16" ca="1">INDIRECT("'5)個別表'!I"&amp;(A16-1)*39+33)</f>
        <v>0</v>
      </c>
      <c r="CO16" cm="1">
        <f t="array" aca="1" ref="CO16" ca="1">INDIRECT("'5)個別表'!J"&amp;(A16-1)*39+33)</f>
        <v>0</v>
      </c>
      <c r="CP16" cm="1">
        <f t="array" aca="1" ref="CP16" ca="1">INDIRECT("'5)個別表'!K"&amp;(A16-1)*39+33)</f>
        <v>0</v>
      </c>
      <c r="CQ16" cm="1">
        <f t="array" aca="1" ref="CQ16" ca="1">INDIRECT("'5)個別表'!C"&amp;(A16-1)*39+34)</f>
        <v>0</v>
      </c>
      <c r="CR16" cm="1">
        <f t="array" aca="1" ref="CR16" ca="1">INDIRECT("'5)個別表'!D"&amp;(A16-1)*39+34)</f>
        <v>0</v>
      </c>
      <c r="CS16" cm="1">
        <f t="array" aca="1" ref="CS16" ca="1">INDIRECT("'5)個別表'!E"&amp;(A16-1)*39+34)</f>
        <v>0</v>
      </c>
      <c r="CT16" cm="1">
        <f t="array" aca="1" ref="CT16" ca="1">INDIRECT("'5)個別表'!F"&amp;(A16-1)*39+34)</f>
        <v>0</v>
      </c>
      <c r="CU16" cm="1">
        <f t="array" aca="1" ref="CU16" ca="1">INDIRECT("'5)個別表'!G"&amp;(A16-1)*39+34)</f>
        <v>0</v>
      </c>
      <c r="CV16" cm="1">
        <f t="array" aca="1" ref="CV16" ca="1">INDIRECT("'5)個別表'!H"&amp;(A16-1)*39+34)</f>
        <v>0</v>
      </c>
      <c r="CW16" cm="1">
        <f t="array" aca="1" ref="CW16" ca="1">INDIRECT("'5)個別表'!I"&amp;(A16-1)*39+34)</f>
        <v>0</v>
      </c>
      <c r="CX16" cm="1">
        <f t="array" aca="1" ref="CX16" ca="1">INDIRECT("'5)個別表'!J"&amp;(A16-1)*39+34)</f>
        <v>0</v>
      </c>
      <c r="CY16" cm="1">
        <f t="array" aca="1" ref="CY16" ca="1">INDIRECT("'5)個別表'!K"&amp;(A16-1)*39+34)</f>
        <v>0</v>
      </c>
      <c r="CZ16" cm="1">
        <f t="array" aca="1" ref="CZ16" ca="1">INDIRECT("'5)個別表'!C"&amp;(A16-1)*39+35)</f>
        <v>0</v>
      </c>
      <c r="DA16" cm="1">
        <f t="array" aca="1" ref="DA16" ca="1">INDIRECT("'5)個別表'!D"&amp;(A16-1)*39+35)</f>
        <v>0</v>
      </c>
      <c r="DB16" cm="1">
        <f t="array" aca="1" ref="DB16" ca="1">INDIRECT("'5)個別表'!E"&amp;(A16-1)*39+35)</f>
        <v>0</v>
      </c>
      <c r="DC16" cm="1">
        <f t="array" aca="1" ref="DC16" ca="1">INDIRECT("'5)個別表'!F"&amp;(A16-1)*39+35)</f>
        <v>0</v>
      </c>
      <c r="DD16" cm="1">
        <f t="array" aca="1" ref="DD16" ca="1">INDIRECT("'5)個別表'!G"&amp;(A16-1)*39+35)</f>
        <v>0</v>
      </c>
      <c r="DE16" cm="1">
        <f t="array" aca="1" ref="DE16" ca="1">INDIRECT("'5)個別表'!H"&amp;(A16-1)*39+35)</f>
        <v>0</v>
      </c>
      <c r="DF16" cm="1">
        <f t="array" aca="1" ref="DF16" ca="1">INDIRECT("'5)個別表'!I"&amp;(A16-1)*39+35)</f>
        <v>0</v>
      </c>
      <c r="DG16" cm="1">
        <f t="array" aca="1" ref="DG16" ca="1">INDIRECT("'5)個別表'!J"&amp;(A16-1)*39+35)</f>
        <v>0</v>
      </c>
      <c r="DH16" cm="1">
        <f t="array" aca="1" ref="DH16" ca="1">INDIRECT("'5)個別表'!K"&amp;(A16-1)*39+35)</f>
        <v>0</v>
      </c>
      <c r="DI16" cm="1">
        <f t="array" aca="1" ref="DI16" ca="1">INDIRECT("'5)個別表'!C"&amp;(A16-1)*39+36)</f>
        <v>0</v>
      </c>
      <c r="DJ16" cm="1">
        <f t="array" aca="1" ref="DJ16" ca="1">INDIRECT("'5)個別表'!D"&amp;(A16-1)*39+36)</f>
        <v>0</v>
      </c>
      <c r="DK16" cm="1">
        <f t="array" aca="1" ref="DK16" ca="1">INDIRECT("'5)個別表'!E"&amp;(A16-1)*39+36)</f>
        <v>0</v>
      </c>
      <c r="DL16" cm="1">
        <f t="array" aca="1" ref="DL16" ca="1">INDIRECT("'5)個別表'!F"&amp;(A16-1)*39+36)</f>
        <v>0</v>
      </c>
      <c r="DM16" cm="1">
        <f t="array" aca="1" ref="DM16" ca="1">INDIRECT("'5)個別表'!G"&amp;(A16-1)*39+36)</f>
        <v>0</v>
      </c>
      <c r="DN16" cm="1">
        <f t="array" aca="1" ref="DN16" ca="1">INDIRECT("'5)個別表'!H"&amp;(A16-1)*39+36)</f>
        <v>0</v>
      </c>
      <c r="DO16" cm="1">
        <f t="array" aca="1" ref="DO16" ca="1">INDIRECT("'5)個別表'!I"&amp;(A16-1)*39+36)</f>
        <v>0</v>
      </c>
      <c r="DP16" cm="1">
        <f t="array" aca="1" ref="DP16" ca="1">INDIRECT("'5)個別表'!J"&amp;(A16-1)*39+36)</f>
        <v>0</v>
      </c>
      <c r="DQ16" cm="1">
        <f t="array" aca="1" ref="DQ16" ca="1">INDIRECT("'5)個別表'!K"&amp;(A16-1)*39+36)</f>
        <v>0</v>
      </c>
      <c r="DR16" cm="1">
        <f t="array" aca="1" ref="DR16" ca="1">INDIRECT("'5)個別表'!C"&amp;(A16-1)*39+37)</f>
        <v>0</v>
      </c>
      <c r="DS16" cm="1">
        <f t="array" aca="1" ref="DS16" ca="1">INDIRECT("'5)個別表'!D"&amp;(A16-1)*39+37)</f>
        <v>0</v>
      </c>
      <c r="DT16" cm="1">
        <f t="array" aca="1" ref="DT16" ca="1">INDIRECT("'5)個別表'!E"&amp;(A16-1)*39+37)</f>
        <v>0</v>
      </c>
      <c r="DU16" cm="1">
        <f t="array" aca="1" ref="DU16" ca="1">INDIRECT("'5)個別表'!F"&amp;(A16-1)*39+37)</f>
        <v>0</v>
      </c>
      <c r="DV16" cm="1">
        <f t="array" aca="1" ref="DV16" ca="1">INDIRECT("'5)個別表'!G"&amp;(A16-1)*39+37)</f>
        <v>0</v>
      </c>
      <c r="DW16" cm="1">
        <f t="array" aca="1" ref="DW16" ca="1">INDIRECT("'5)個別表'!H"&amp;(A16-1)*39+37)</f>
        <v>0</v>
      </c>
      <c r="DX16" cm="1">
        <f t="array" aca="1" ref="DX16" ca="1">INDIRECT("'5)個別表'!I"&amp;(A16-1)*39+37)</f>
        <v>0</v>
      </c>
      <c r="DY16" cm="1">
        <f t="array" aca="1" ref="DY16" ca="1">INDIRECT("'5)個別表'!J"&amp;(A16-1)*39+37)</f>
        <v>0</v>
      </c>
      <c r="DZ16" cm="1">
        <f t="array" aca="1" ref="DZ16" ca="1">INDIRECT("'5)個別表'!K"&amp;(A16-1)*39+37)</f>
        <v>0</v>
      </c>
      <c r="EA16" cm="1">
        <f t="array" aca="1" ref="EA16" ca="1">INDIRECT("'5)個別表'!C"&amp;(A16-1)*39+38)</f>
        <v>0</v>
      </c>
      <c r="EB16" cm="1">
        <f t="array" aca="1" ref="EB16" ca="1">INDIRECT("'5)個別表'!D"&amp;(A16-1)*39+38)</f>
        <v>0</v>
      </c>
      <c r="EC16" cm="1">
        <f t="array" aca="1" ref="EC16" ca="1">INDIRECT("'5)個別表'!E"&amp;(A16-1)*39+38)</f>
        <v>0</v>
      </c>
      <c r="ED16" cm="1">
        <f t="array" aca="1" ref="ED16" ca="1">INDIRECT("'5)個別表'!F"&amp;(A16-1)*39+38)</f>
        <v>0</v>
      </c>
      <c r="EE16" cm="1">
        <f t="array" aca="1" ref="EE16" ca="1">INDIRECT("'5)個別表'!G"&amp;(A16-1)*39+38)</f>
        <v>0</v>
      </c>
      <c r="EF16" cm="1">
        <f t="array" aca="1" ref="EF16" ca="1">INDIRECT("'5)個別表'!H"&amp;(A16-1)*39+38)</f>
        <v>0</v>
      </c>
      <c r="EG16" cm="1">
        <f t="array" aca="1" ref="EG16" ca="1">INDIRECT("'5)個別表'!I"&amp;(A16-1)*39+38)</f>
        <v>0</v>
      </c>
      <c r="EH16" cm="1">
        <f t="array" aca="1" ref="EH16" ca="1">INDIRECT("'5)個別表'!J"&amp;(A16-1)*39+38)</f>
        <v>0</v>
      </c>
      <c r="EI16" cm="1">
        <f t="array" aca="1" ref="EI16" ca="1">INDIRECT("'5)個別表'!K"&amp;(A16-1)*39+38)</f>
        <v>0</v>
      </c>
      <c r="EJ16" t="str" cm="1">
        <f t="array" aca="1" ref="EJ16" ca="1">INDIRECT("'5)個別表'!C"&amp;(A16-1)*39+39)</f>
        <v>空欄あり</v>
      </c>
      <c r="EK16" t="str" cm="1">
        <f t="array" aca="1" ref="EK16" ca="1">INDIRECT("'5)個別表'!D"&amp;(A16-1)*39+39)</f>
        <v>空欄あり</v>
      </c>
      <c r="EL16" t="str" cm="1">
        <f t="array" aca="1" ref="EL16" ca="1">INDIRECT("'5)個別表'!C"&amp;(A16-1)*39+40)</f>
        <v>-</v>
      </c>
      <c r="EM16" t="str" cm="1">
        <f t="array" aca="1" ref="EM16" ca="1">INDIRECT("'5)個別表'!D"&amp;(A16-1)*39+40)</f>
        <v>-</v>
      </c>
      <c r="EN16" t="str" cm="1">
        <f t="array" aca="1" ref="EN16" ca="1">INDIRECT("'5)個別表'!E"&amp;(A16-1)*39+40)</f>
        <v>-</v>
      </c>
    </row>
    <row r="17" spans="1:144">
      <c r="A17">
        <v>16</v>
      </c>
      <c r="B17" cm="1">
        <f t="array" aca="1" ref="B17" ca="1">INDIRECT("'5)個別表'!H"&amp;(A17-1)*39+5)</f>
        <v>0</v>
      </c>
      <c r="C17" cm="1">
        <f t="array" aca="1" ref="C17" ca="1">INDIRECT("'5)個別表'!C"&amp;(A17-1)*39+7)</f>
        <v>0</v>
      </c>
      <c r="D17" cm="1">
        <f t="array" aca="1" ref="D17" ca="1">INDIRECT("'5)個別表'!C"&amp;(A17-1)*39+8)</f>
        <v>0</v>
      </c>
      <c r="E17" cm="1">
        <f t="array" aca="1" ref="E17" ca="1">INDIRECT("'5)個別表'!C"&amp;(A17-1)*39+9)</f>
        <v>0</v>
      </c>
      <c r="F17" cm="1">
        <f t="array" aca="1" ref="F17" ca="1">INDIRECT("'5)個別表'!C"&amp;(A17-1)*39+10)</f>
        <v>0</v>
      </c>
      <c r="G17" cm="1">
        <f t="array" aca="1" ref="G17" ca="1">INDIRECT("'5)個別表'!F"&amp;(A17-1)*39+10)</f>
        <v>0</v>
      </c>
      <c r="H17" cm="1">
        <f t="array" aca="1" ref="H17" ca="1">INDIRECT("'5)個別表'!I"&amp;(A17-1)*39+10)</f>
        <v>0</v>
      </c>
      <c r="I17" cm="1">
        <f t="array" aca="1" ref="I17" ca="1">INDIRECT("'5)個別表'!C"&amp;(A17-1)*39+11)</f>
        <v>0</v>
      </c>
      <c r="J17" cm="1">
        <f t="array" aca="1" ref="J17" ca="1">INDIRECT("'5)個別表'!C"&amp;(A17-1)*39+12)</f>
        <v>0</v>
      </c>
      <c r="K17" cm="1">
        <f t="array" aca="1" ref="K17" ca="1">INDIRECT("'5)個別表'!C"&amp;(A17-1)*39+16)</f>
        <v>0</v>
      </c>
      <c r="L17" cm="1">
        <f t="array" aca="1" ref="L17" ca="1">INDIRECT("'5)個別表'!F"&amp;(A17-1)*39+16)</f>
        <v>0</v>
      </c>
      <c r="M17" cm="1">
        <f t="array" aca="1" ref="M17" ca="1">INDIRECT("'5)個別表'!H"&amp;(A17-1)*39+16)</f>
        <v>0</v>
      </c>
      <c r="N17" cm="1">
        <f t="array" aca="1" ref="N17" ca="1">INDIRECT("'5)個別表'!J"&amp;(A17-1)*39+16)</f>
        <v>0</v>
      </c>
      <c r="O17" cm="1">
        <f t="array" aca="1" ref="O17" ca="1">INDIRECT("'5)個別表'!C"&amp;(A17-1)*39+17)</f>
        <v>0</v>
      </c>
      <c r="P17" cm="1">
        <f t="array" aca="1" ref="P17" ca="1">INDIRECT("'5)個別表'!F"&amp;(A17-1)*39+17)</f>
        <v>0</v>
      </c>
      <c r="Q17" cm="1">
        <f t="array" aca="1" ref="Q17" ca="1">INDIRECT("'5)個別表'!H"&amp;(A17-1)*39+17)</f>
        <v>0</v>
      </c>
      <c r="R17" cm="1">
        <f t="array" aca="1" ref="R17" ca="1">INDIRECT("'5)個別表'!J"&amp;(A17-1)*39+17)</f>
        <v>0</v>
      </c>
      <c r="S17" cm="1">
        <f t="array" aca="1" ref="S17" ca="1">INDIRECT("'5)個別表'!C"&amp;(A17-1)*39+18)</f>
        <v>0</v>
      </c>
      <c r="T17" cm="1">
        <f t="array" aca="1" ref="T17" ca="1">INDIRECT("'5)個別表'!D"&amp;(A17-1)*39+23)</f>
        <v>0</v>
      </c>
      <c r="U17" cm="1">
        <f t="array" aca="1" ref="U17" ca="1">INDIRECT("'5)個別表'!I"&amp;(A17-1)*39+23)</f>
        <v>0</v>
      </c>
      <c r="V17" cm="1">
        <f t="array" aca="1" ref="V17" ca="1">INDIRECT("'5)個別表'!C"&amp;(A17-1)*39+26)</f>
        <v>0</v>
      </c>
      <c r="W17" cm="1">
        <f t="array" aca="1" ref="W17" ca="1">INDIRECT("'5)個別表'!D"&amp;(A17-1)*39+26)</f>
        <v>0</v>
      </c>
      <c r="X17" cm="1">
        <f t="array" aca="1" ref="X17" ca="1">INDIRECT("'5)個別表'!E"&amp;(A17-1)*39+26)</f>
        <v>0</v>
      </c>
      <c r="Y17" cm="1">
        <f t="array" aca="1" ref="Y17" ca="1">INDIRECT("'5)個別表'!F"&amp;(A17-1)*39+26)</f>
        <v>0</v>
      </c>
      <c r="Z17" cm="1">
        <f t="array" aca="1" ref="Z17" ca="1">INDIRECT("'5)個別表'!G"&amp;(A17-1)*39+26)</f>
        <v>0</v>
      </c>
      <c r="AA17" cm="1">
        <f t="array" aca="1" ref="AA17" ca="1">INDIRECT("'5)個別表'!H"&amp;(A17-1)*39+26)</f>
        <v>0</v>
      </c>
      <c r="AB17" cm="1">
        <f t="array" aca="1" ref="AB17" ca="1">INDIRECT("'5)個別表'!I"&amp;(A17-1)*39+26)</f>
        <v>0</v>
      </c>
      <c r="AC17" cm="1">
        <f t="array" aca="1" ref="AC17" ca="1">INDIRECT("'5)個別表'!J"&amp;(A17-1)*39+26)</f>
        <v>0</v>
      </c>
      <c r="AD17" cm="1">
        <f t="array" aca="1" ref="AD17" ca="1">INDIRECT("'5)個別表'!K"&amp;(A17-1)*39+26)</f>
        <v>0</v>
      </c>
      <c r="AE17" cm="1">
        <f t="array" aca="1" ref="AE17" ca="1">INDIRECT("'5)個別表'!C"&amp;(A17-1)*39+27)</f>
        <v>0</v>
      </c>
      <c r="AF17" cm="1">
        <f t="array" aca="1" ref="AF17" ca="1">INDIRECT("'5)個別表'!D"&amp;(A17-1)*39+27)</f>
        <v>0</v>
      </c>
      <c r="AG17" cm="1">
        <f t="array" aca="1" ref="AG17" ca="1">INDIRECT("'5)個別表'!E"&amp;(A17-1)*39+27)</f>
        <v>0</v>
      </c>
      <c r="AH17" cm="1">
        <f t="array" aca="1" ref="AH17" ca="1">INDIRECT("'5)個別表'!F"&amp;(A17-1)*39+27)</f>
        <v>0</v>
      </c>
      <c r="AI17" cm="1">
        <f t="array" aca="1" ref="AI17" ca="1">INDIRECT("'5)個別表'!G"&amp;(A17-1)*39+27)</f>
        <v>0</v>
      </c>
      <c r="AJ17" cm="1">
        <f t="array" aca="1" ref="AJ17" ca="1">INDIRECT("'5)個別表'!H"&amp;(A17-1)*39+27)</f>
        <v>0</v>
      </c>
      <c r="AK17" cm="1">
        <f t="array" aca="1" ref="AK17" ca="1">INDIRECT("'5)個別表'!I"&amp;(A17-1)*39+27)</f>
        <v>0</v>
      </c>
      <c r="AL17" cm="1">
        <f t="array" aca="1" ref="AL17" ca="1">INDIRECT("'5)個別表'!J"&amp;(A17-1)*39+27)</f>
        <v>0</v>
      </c>
      <c r="AM17" cm="1">
        <f t="array" aca="1" ref="AM17" ca="1">INDIRECT("'5)個別表'!K"&amp;(A17-1)*39+27)</f>
        <v>0</v>
      </c>
      <c r="AN17" cm="1">
        <f t="array" aca="1" ref="AN17" ca="1">INDIRECT("'5)個別表'!C"&amp;(A17-1)*39+28)</f>
        <v>0</v>
      </c>
      <c r="AO17" cm="1">
        <f t="array" aca="1" ref="AO17" ca="1">INDIRECT("'5)個別表'!D"&amp;(A17-1)*39+28)</f>
        <v>0</v>
      </c>
      <c r="AP17" cm="1">
        <f t="array" aca="1" ref="AP17" ca="1">INDIRECT("'5)個別表'!E"&amp;(A17-1)*39+28)</f>
        <v>0</v>
      </c>
      <c r="AQ17" cm="1">
        <f t="array" aca="1" ref="AQ17" ca="1">INDIRECT("'5)個別表'!F"&amp;(A17-1)*39+28)</f>
        <v>0</v>
      </c>
      <c r="AR17" cm="1">
        <f t="array" aca="1" ref="AR17" ca="1">INDIRECT("'5)個別表'!G"&amp;(A17-1)*39+28)</f>
        <v>0</v>
      </c>
      <c r="AS17" cm="1">
        <f t="array" aca="1" ref="AS17" ca="1">INDIRECT("'5)個別表'!H"&amp;(A17-1)*39+28)</f>
        <v>0</v>
      </c>
      <c r="AT17" cm="1">
        <f t="array" aca="1" ref="AT17" ca="1">INDIRECT("'5)個別表'!I"&amp;(A17-1)*39+28)</f>
        <v>0</v>
      </c>
      <c r="AU17" cm="1">
        <f t="array" aca="1" ref="AU17" ca="1">INDIRECT("'5)個別表'!J"&amp;(A17-1)*39+28)</f>
        <v>0</v>
      </c>
      <c r="AV17" cm="1">
        <f t="array" aca="1" ref="AV17" ca="1">INDIRECT("'5)個別表'!K"&amp;(A17-1)*39+28)</f>
        <v>0</v>
      </c>
      <c r="AW17" cm="1">
        <f t="array" aca="1" ref="AW17" ca="1">INDIRECT("'5)個別表'!C"&amp;(A17-1)*39+29)</f>
        <v>0</v>
      </c>
      <c r="AX17" cm="1">
        <f t="array" aca="1" ref="AX17" ca="1">INDIRECT("'5)個別表'!D"&amp;(A17-1)*39+29)</f>
        <v>0</v>
      </c>
      <c r="AY17" cm="1">
        <f t="array" aca="1" ref="AY17" ca="1">INDIRECT("'5)個別表'!E"&amp;(A17-1)*39+29)</f>
        <v>0</v>
      </c>
      <c r="AZ17" cm="1">
        <f t="array" aca="1" ref="AZ17" ca="1">INDIRECT("'5)個別表'!F"&amp;(A17-1)*39+29)</f>
        <v>0</v>
      </c>
      <c r="BA17" cm="1">
        <f t="array" aca="1" ref="BA17" ca="1">INDIRECT("'5)個別表'!G"&amp;(A17-1)*39+29)</f>
        <v>0</v>
      </c>
      <c r="BB17" cm="1">
        <f t="array" aca="1" ref="BB17" ca="1">INDIRECT("'5)個別表'!H"&amp;(A17-1)*39+29)</f>
        <v>0</v>
      </c>
      <c r="BC17" cm="1">
        <f t="array" aca="1" ref="BC17" ca="1">INDIRECT("'5)個別表'!I"&amp;(A17-1)*39+29)</f>
        <v>0</v>
      </c>
      <c r="BD17" cm="1">
        <f t="array" aca="1" ref="BD17" ca="1">INDIRECT("'5)個別表'!J"&amp;(A17-1)*39+29)</f>
        <v>0</v>
      </c>
      <c r="BE17" cm="1">
        <f t="array" aca="1" ref="BE17" ca="1">INDIRECT("'5)個別表'!K"&amp;(A17-1)*39+29)</f>
        <v>0</v>
      </c>
      <c r="BF17" cm="1">
        <f t="array" aca="1" ref="BF17" ca="1">INDIRECT("'5)個別表'!C"&amp;(A17-1)*39+30)</f>
        <v>0</v>
      </c>
      <c r="BG17" cm="1">
        <f t="array" aca="1" ref="BG17" ca="1">INDIRECT("'5)個別表'!D"&amp;(A17-1)*39+30)</f>
        <v>0</v>
      </c>
      <c r="BH17" cm="1">
        <f t="array" aca="1" ref="BH17" ca="1">INDIRECT("'5)個別表'!E"&amp;(A17-1)*39+30)</f>
        <v>0</v>
      </c>
      <c r="BI17" cm="1">
        <f t="array" aca="1" ref="BI17" ca="1">INDIRECT("'5)個別表'!F"&amp;(A17-1)*39+30)</f>
        <v>0</v>
      </c>
      <c r="BJ17" cm="1">
        <f t="array" aca="1" ref="BJ17" ca="1">INDIRECT("'5)個別表'!G"&amp;(A17-1)*39+30)</f>
        <v>0</v>
      </c>
      <c r="BK17" cm="1">
        <f t="array" aca="1" ref="BK17" ca="1">INDIRECT("'5)個別表'!H"&amp;(A17-1)*39+30)</f>
        <v>0</v>
      </c>
      <c r="BL17" cm="1">
        <f t="array" aca="1" ref="BL17" ca="1">INDIRECT("'5)個別表'!I"&amp;(A17-1)*39+30)</f>
        <v>0</v>
      </c>
      <c r="BM17" cm="1">
        <f t="array" aca="1" ref="BM17" ca="1">INDIRECT("'5)個別表'!J"&amp;(A17-1)*39+30)</f>
        <v>0</v>
      </c>
      <c r="BN17" cm="1">
        <f t="array" aca="1" ref="BN17" ca="1">INDIRECT("'5)個別表'!K"&amp;(A17-1)*39+30)</f>
        <v>0</v>
      </c>
      <c r="BO17" cm="1">
        <f t="array" aca="1" ref="BO17" ca="1">INDIRECT("'5)個別表'!C"&amp;(A17-1)*39+31)</f>
        <v>0</v>
      </c>
      <c r="BP17" cm="1">
        <f t="array" aca="1" ref="BP17" ca="1">INDIRECT("'5)個別表'!D"&amp;(A17-1)*39+31)</f>
        <v>0</v>
      </c>
      <c r="BQ17" cm="1">
        <f t="array" aca="1" ref="BQ17" ca="1">INDIRECT("'5)個別表'!E"&amp;(A17-1)*39+31)</f>
        <v>0</v>
      </c>
      <c r="BR17" cm="1">
        <f t="array" aca="1" ref="BR17" ca="1">INDIRECT("'5)個別表'!F"&amp;(A17-1)*39+31)</f>
        <v>0</v>
      </c>
      <c r="BS17" cm="1">
        <f t="array" aca="1" ref="BS17" ca="1">INDIRECT("'5)個別表'!G"&amp;(A17-1)*39+31)</f>
        <v>0</v>
      </c>
      <c r="BT17" cm="1">
        <f t="array" aca="1" ref="BT17" ca="1">INDIRECT("'5)個別表'!H"&amp;(A17-1)*39+31)</f>
        <v>0</v>
      </c>
      <c r="BU17" cm="1">
        <f t="array" aca="1" ref="BU17" ca="1">INDIRECT("'5)個別表'!I"&amp;(A17-1)*39+31)</f>
        <v>0</v>
      </c>
      <c r="BV17" cm="1">
        <f t="array" aca="1" ref="BV17" ca="1">INDIRECT("'5)個別表'!J"&amp;(A17-1)*39+31)</f>
        <v>0</v>
      </c>
      <c r="BW17" cm="1">
        <f t="array" aca="1" ref="BW17" ca="1">INDIRECT("'5)個別表'!K"&amp;(A17-1)*39+31)</f>
        <v>0</v>
      </c>
      <c r="BX17" cm="1">
        <f t="array" aca="1" ref="BX17" ca="1">INDIRECT("'5)個別表'!C"&amp;(A17-1)*39+32)</f>
        <v>0</v>
      </c>
      <c r="BY17" cm="1">
        <f t="array" aca="1" ref="BY17" ca="1">INDIRECT("'5)個別表'!D"&amp;(A17-1)*39+32)</f>
        <v>0</v>
      </c>
      <c r="BZ17" cm="1">
        <f t="array" aca="1" ref="BZ17" ca="1">INDIRECT("'5)個別表'!E"&amp;(A17-1)*39+32)</f>
        <v>0</v>
      </c>
      <c r="CA17" cm="1">
        <f t="array" aca="1" ref="CA17" ca="1">INDIRECT("'5)個別表'!F"&amp;(A17-1)*39+32)</f>
        <v>0</v>
      </c>
      <c r="CB17" cm="1">
        <f t="array" aca="1" ref="CB17" ca="1">INDIRECT("'5)個別表'!G"&amp;(A17-1)*39+32)</f>
        <v>0</v>
      </c>
      <c r="CC17" cm="1">
        <f t="array" aca="1" ref="CC17" ca="1">INDIRECT("'5)個別表'!H"&amp;(A17-1)*39+32)</f>
        <v>0</v>
      </c>
      <c r="CD17" cm="1">
        <f t="array" aca="1" ref="CD17" ca="1">INDIRECT("'5)個別表'!I"&amp;(A17-1)*39+32)</f>
        <v>0</v>
      </c>
      <c r="CE17" cm="1">
        <f t="array" aca="1" ref="CE17" ca="1">INDIRECT("'5)個別表'!J"&amp;(A17-1)*39+32)</f>
        <v>0</v>
      </c>
      <c r="CF17" cm="1">
        <f t="array" aca="1" ref="CF17" ca="1">INDIRECT("'5)個別表'!K"&amp;(A17-1)*39+32)</f>
        <v>0</v>
      </c>
      <c r="CG17" t="str" cm="1">
        <f t="array" aca="1" ref="CG17" ca="1">INDIRECT("'5)個別表'!A"&amp;(A17-1)*39+33)</f>
        <v>⑧選択してください（プルダウン）</v>
      </c>
      <c r="CH17" cm="1">
        <f t="array" aca="1" ref="CH17" ca="1">INDIRECT("'5)個別表'!C"&amp;(A17-1)*39+33)</f>
        <v>0</v>
      </c>
      <c r="CI17" cm="1">
        <f t="array" aca="1" ref="CI17" ca="1">INDIRECT("'5)個別表'!D"&amp;(A17-1)*39+33)</f>
        <v>0</v>
      </c>
      <c r="CJ17" cm="1">
        <f t="array" aca="1" ref="CJ17" ca="1">INDIRECT("'5)個別表'!E"&amp;(A17-1)*39+33)</f>
        <v>0</v>
      </c>
      <c r="CK17" cm="1">
        <f t="array" aca="1" ref="CK17" ca="1">INDIRECT("'5)個別表'!F"&amp;(A17-1)*39+33)</f>
        <v>0</v>
      </c>
      <c r="CL17" cm="1">
        <f t="array" aca="1" ref="CL17" ca="1">INDIRECT("'5)個別表'!G"&amp;(A17-1)*39+33)</f>
        <v>0</v>
      </c>
      <c r="CM17" cm="1">
        <f t="array" aca="1" ref="CM17" ca="1">INDIRECT("'5)個別表'!H"&amp;(A17-1)*39+33)</f>
        <v>0</v>
      </c>
      <c r="CN17" cm="1">
        <f t="array" aca="1" ref="CN17" ca="1">INDIRECT("'5)個別表'!I"&amp;(A17-1)*39+33)</f>
        <v>0</v>
      </c>
      <c r="CO17" cm="1">
        <f t="array" aca="1" ref="CO17" ca="1">INDIRECT("'5)個別表'!J"&amp;(A17-1)*39+33)</f>
        <v>0</v>
      </c>
      <c r="CP17" cm="1">
        <f t="array" aca="1" ref="CP17" ca="1">INDIRECT("'5)個別表'!K"&amp;(A17-1)*39+33)</f>
        <v>0</v>
      </c>
      <c r="CQ17" cm="1">
        <f t="array" aca="1" ref="CQ17" ca="1">INDIRECT("'5)個別表'!C"&amp;(A17-1)*39+34)</f>
        <v>0</v>
      </c>
      <c r="CR17" cm="1">
        <f t="array" aca="1" ref="CR17" ca="1">INDIRECT("'5)個別表'!D"&amp;(A17-1)*39+34)</f>
        <v>0</v>
      </c>
      <c r="CS17" cm="1">
        <f t="array" aca="1" ref="CS17" ca="1">INDIRECT("'5)個別表'!E"&amp;(A17-1)*39+34)</f>
        <v>0</v>
      </c>
      <c r="CT17" cm="1">
        <f t="array" aca="1" ref="CT17" ca="1">INDIRECT("'5)個別表'!F"&amp;(A17-1)*39+34)</f>
        <v>0</v>
      </c>
      <c r="CU17" cm="1">
        <f t="array" aca="1" ref="CU17" ca="1">INDIRECT("'5)個別表'!G"&amp;(A17-1)*39+34)</f>
        <v>0</v>
      </c>
      <c r="CV17" cm="1">
        <f t="array" aca="1" ref="CV17" ca="1">INDIRECT("'5)個別表'!H"&amp;(A17-1)*39+34)</f>
        <v>0</v>
      </c>
      <c r="CW17" cm="1">
        <f t="array" aca="1" ref="CW17" ca="1">INDIRECT("'5)個別表'!I"&amp;(A17-1)*39+34)</f>
        <v>0</v>
      </c>
      <c r="CX17" cm="1">
        <f t="array" aca="1" ref="CX17" ca="1">INDIRECT("'5)個別表'!J"&amp;(A17-1)*39+34)</f>
        <v>0</v>
      </c>
      <c r="CY17" cm="1">
        <f t="array" aca="1" ref="CY17" ca="1">INDIRECT("'5)個別表'!K"&amp;(A17-1)*39+34)</f>
        <v>0</v>
      </c>
      <c r="CZ17" cm="1">
        <f t="array" aca="1" ref="CZ17" ca="1">INDIRECT("'5)個別表'!C"&amp;(A17-1)*39+35)</f>
        <v>0</v>
      </c>
      <c r="DA17" cm="1">
        <f t="array" aca="1" ref="DA17" ca="1">INDIRECT("'5)個別表'!D"&amp;(A17-1)*39+35)</f>
        <v>0</v>
      </c>
      <c r="DB17" cm="1">
        <f t="array" aca="1" ref="DB17" ca="1">INDIRECT("'5)個別表'!E"&amp;(A17-1)*39+35)</f>
        <v>0</v>
      </c>
      <c r="DC17" cm="1">
        <f t="array" aca="1" ref="DC17" ca="1">INDIRECT("'5)個別表'!F"&amp;(A17-1)*39+35)</f>
        <v>0</v>
      </c>
      <c r="DD17" cm="1">
        <f t="array" aca="1" ref="DD17" ca="1">INDIRECT("'5)個別表'!G"&amp;(A17-1)*39+35)</f>
        <v>0</v>
      </c>
      <c r="DE17" cm="1">
        <f t="array" aca="1" ref="DE17" ca="1">INDIRECT("'5)個別表'!H"&amp;(A17-1)*39+35)</f>
        <v>0</v>
      </c>
      <c r="DF17" cm="1">
        <f t="array" aca="1" ref="DF17" ca="1">INDIRECT("'5)個別表'!I"&amp;(A17-1)*39+35)</f>
        <v>0</v>
      </c>
      <c r="DG17" cm="1">
        <f t="array" aca="1" ref="DG17" ca="1">INDIRECT("'5)個別表'!J"&amp;(A17-1)*39+35)</f>
        <v>0</v>
      </c>
      <c r="DH17" cm="1">
        <f t="array" aca="1" ref="DH17" ca="1">INDIRECT("'5)個別表'!K"&amp;(A17-1)*39+35)</f>
        <v>0</v>
      </c>
      <c r="DI17" cm="1">
        <f t="array" aca="1" ref="DI17" ca="1">INDIRECT("'5)個別表'!C"&amp;(A17-1)*39+36)</f>
        <v>0</v>
      </c>
      <c r="DJ17" cm="1">
        <f t="array" aca="1" ref="DJ17" ca="1">INDIRECT("'5)個別表'!D"&amp;(A17-1)*39+36)</f>
        <v>0</v>
      </c>
      <c r="DK17" cm="1">
        <f t="array" aca="1" ref="DK17" ca="1">INDIRECT("'5)個別表'!E"&amp;(A17-1)*39+36)</f>
        <v>0</v>
      </c>
      <c r="DL17" cm="1">
        <f t="array" aca="1" ref="DL17" ca="1">INDIRECT("'5)個別表'!F"&amp;(A17-1)*39+36)</f>
        <v>0</v>
      </c>
      <c r="DM17" cm="1">
        <f t="array" aca="1" ref="DM17" ca="1">INDIRECT("'5)個別表'!G"&amp;(A17-1)*39+36)</f>
        <v>0</v>
      </c>
      <c r="DN17" cm="1">
        <f t="array" aca="1" ref="DN17" ca="1">INDIRECT("'5)個別表'!H"&amp;(A17-1)*39+36)</f>
        <v>0</v>
      </c>
      <c r="DO17" cm="1">
        <f t="array" aca="1" ref="DO17" ca="1">INDIRECT("'5)個別表'!I"&amp;(A17-1)*39+36)</f>
        <v>0</v>
      </c>
      <c r="DP17" cm="1">
        <f t="array" aca="1" ref="DP17" ca="1">INDIRECT("'5)個別表'!J"&amp;(A17-1)*39+36)</f>
        <v>0</v>
      </c>
      <c r="DQ17" cm="1">
        <f t="array" aca="1" ref="DQ17" ca="1">INDIRECT("'5)個別表'!K"&amp;(A17-1)*39+36)</f>
        <v>0</v>
      </c>
      <c r="DR17" cm="1">
        <f t="array" aca="1" ref="DR17" ca="1">INDIRECT("'5)個別表'!C"&amp;(A17-1)*39+37)</f>
        <v>0</v>
      </c>
      <c r="DS17" cm="1">
        <f t="array" aca="1" ref="DS17" ca="1">INDIRECT("'5)個別表'!D"&amp;(A17-1)*39+37)</f>
        <v>0</v>
      </c>
      <c r="DT17" cm="1">
        <f t="array" aca="1" ref="DT17" ca="1">INDIRECT("'5)個別表'!E"&amp;(A17-1)*39+37)</f>
        <v>0</v>
      </c>
      <c r="DU17" cm="1">
        <f t="array" aca="1" ref="DU17" ca="1">INDIRECT("'5)個別表'!F"&amp;(A17-1)*39+37)</f>
        <v>0</v>
      </c>
      <c r="DV17" cm="1">
        <f t="array" aca="1" ref="DV17" ca="1">INDIRECT("'5)個別表'!G"&amp;(A17-1)*39+37)</f>
        <v>0</v>
      </c>
      <c r="DW17" cm="1">
        <f t="array" aca="1" ref="DW17" ca="1">INDIRECT("'5)個別表'!H"&amp;(A17-1)*39+37)</f>
        <v>0</v>
      </c>
      <c r="DX17" cm="1">
        <f t="array" aca="1" ref="DX17" ca="1">INDIRECT("'5)個別表'!I"&amp;(A17-1)*39+37)</f>
        <v>0</v>
      </c>
      <c r="DY17" cm="1">
        <f t="array" aca="1" ref="DY17" ca="1">INDIRECT("'5)個別表'!J"&amp;(A17-1)*39+37)</f>
        <v>0</v>
      </c>
      <c r="DZ17" cm="1">
        <f t="array" aca="1" ref="DZ17" ca="1">INDIRECT("'5)個別表'!K"&amp;(A17-1)*39+37)</f>
        <v>0</v>
      </c>
      <c r="EA17" cm="1">
        <f t="array" aca="1" ref="EA17" ca="1">INDIRECT("'5)個別表'!C"&amp;(A17-1)*39+38)</f>
        <v>0</v>
      </c>
      <c r="EB17" cm="1">
        <f t="array" aca="1" ref="EB17" ca="1">INDIRECT("'5)個別表'!D"&amp;(A17-1)*39+38)</f>
        <v>0</v>
      </c>
      <c r="EC17" cm="1">
        <f t="array" aca="1" ref="EC17" ca="1">INDIRECT("'5)個別表'!E"&amp;(A17-1)*39+38)</f>
        <v>0</v>
      </c>
      <c r="ED17" cm="1">
        <f t="array" aca="1" ref="ED17" ca="1">INDIRECT("'5)個別表'!F"&amp;(A17-1)*39+38)</f>
        <v>0</v>
      </c>
      <c r="EE17" cm="1">
        <f t="array" aca="1" ref="EE17" ca="1">INDIRECT("'5)個別表'!G"&amp;(A17-1)*39+38)</f>
        <v>0</v>
      </c>
      <c r="EF17" cm="1">
        <f t="array" aca="1" ref="EF17" ca="1">INDIRECT("'5)個別表'!H"&amp;(A17-1)*39+38)</f>
        <v>0</v>
      </c>
      <c r="EG17" cm="1">
        <f t="array" aca="1" ref="EG17" ca="1">INDIRECT("'5)個別表'!I"&amp;(A17-1)*39+38)</f>
        <v>0</v>
      </c>
      <c r="EH17" cm="1">
        <f t="array" aca="1" ref="EH17" ca="1">INDIRECT("'5)個別表'!J"&amp;(A17-1)*39+38)</f>
        <v>0</v>
      </c>
      <c r="EI17" cm="1">
        <f t="array" aca="1" ref="EI17" ca="1">INDIRECT("'5)個別表'!K"&amp;(A17-1)*39+38)</f>
        <v>0</v>
      </c>
      <c r="EJ17" t="str" cm="1">
        <f t="array" aca="1" ref="EJ17" ca="1">INDIRECT("'5)個別表'!C"&amp;(A17-1)*39+39)</f>
        <v>空欄あり</v>
      </c>
      <c r="EK17" t="str" cm="1">
        <f t="array" aca="1" ref="EK17" ca="1">INDIRECT("'5)個別表'!D"&amp;(A17-1)*39+39)</f>
        <v>空欄あり</v>
      </c>
      <c r="EL17" t="str" cm="1">
        <f t="array" aca="1" ref="EL17" ca="1">INDIRECT("'5)個別表'!C"&amp;(A17-1)*39+40)</f>
        <v>-</v>
      </c>
      <c r="EM17" t="str" cm="1">
        <f t="array" aca="1" ref="EM17" ca="1">INDIRECT("'5)個別表'!D"&amp;(A17-1)*39+40)</f>
        <v>-</v>
      </c>
      <c r="EN17" t="str" cm="1">
        <f t="array" aca="1" ref="EN17" ca="1">INDIRECT("'5)個別表'!E"&amp;(A17-1)*39+40)</f>
        <v>-</v>
      </c>
    </row>
    <row r="18" spans="1:144">
      <c r="A18">
        <v>17</v>
      </c>
      <c r="B18" cm="1">
        <f t="array" aca="1" ref="B18" ca="1">INDIRECT("'5)個別表'!H"&amp;(A18-1)*39+5)</f>
        <v>0</v>
      </c>
      <c r="C18" cm="1">
        <f t="array" aca="1" ref="C18" ca="1">INDIRECT("'5)個別表'!C"&amp;(A18-1)*39+7)</f>
        <v>0</v>
      </c>
      <c r="D18" cm="1">
        <f t="array" aca="1" ref="D18" ca="1">INDIRECT("'5)個別表'!C"&amp;(A18-1)*39+8)</f>
        <v>0</v>
      </c>
      <c r="E18" cm="1">
        <f t="array" aca="1" ref="E18" ca="1">INDIRECT("'5)個別表'!C"&amp;(A18-1)*39+9)</f>
        <v>0</v>
      </c>
      <c r="F18" cm="1">
        <f t="array" aca="1" ref="F18" ca="1">INDIRECT("'5)個別表'!C"&amp;(A18-1)*39+10)</f>
        <v>0</v>
      </c>
      <c r="G18" cm="1">
        <f t="array" aca="1" ref="G18" ca="1">INDIRECT("'5)個別表'!F"&amp;(A18-1)*39+10)</f>
        <v>0</v>
      </c>
      <c r="H18" cm="1">
        <f t="array" aca="1" ref="H18" ca="1">INDIRECT("'5)個別表'!I"&amp;(A18-1)*39+10)</f>
        <v>0</v>
      </c>
      <c r="I18" cm="1">
        <f t="array" aca="1" ref="I18" ca="1">INDIRECT("'5)個別表'!C"&amp;(A18-1)*39+11)</f>
        <v>0</v>
      </c>
      <c r="J18" cm="1">
        <f t="array" aca="1" ref="J18" ca="1">INDIRECT("'5)個別表'!C"&amp;(A18-1)*39+12)</f>
        <v>0</v>
      </c>
      <c r="K18" cm="1">
        <f t="array" aca="1" ref="K18" ca="1">INDIRECT("'5)個別表'!C"&amp;(A18-1)*39+16)</f>
        <v>0</v>
      </c>
      <c r="L18" cm="1">
        <f t="array" aca="1" ref="L18" ca="1">INDIRECT("'5)個別表'!F"&amp;(A18-1)*39+16)</f>
        <v>0</v>
      </c>
      <c r="M18" cm="1">
        <f t="array" aca="1" ref="M18" ca="1">INDIRECT("'5)個別表'!H"&amp;(A18-1)*39+16)</f>
        <v>0</v>
      </c>
      <c r="N18" cm="1">
        <f t="array" aca="1" ref="N18" ca="1">INDIRECT("'5)個別表'!J"&amp;(A18-1)*39+16)</f>
        <v>0</v>
      </c>
      <c r="O18" cm="1">
        <f t="array" aca="1" ref="O18" ca="1">INDIRECT("'5)個別表'!C"&amp;(A18-1)*39+17)</f>
        <v>0</v>
      </c>
      <c r="P18" cm="1">
        <f t="array" aca="1" ref="P18" ca="1">INDIRECT("'5)個別表'!F"&amp;(A18-1)*39+17)</f>
        <v>0</v>
      </c>
      <c r="Q18" cm="1">
        <f t="array" aca="1" ref="Q18" ca="1">INDIRECT("'5)個別表'!H"&amp;(A18-1)*39+17)</f>
        <v>0</v>
      </c>
      <c r="R18" cm="1">
        <f t="array" aca="1" ref="R18" ca="1">INDIRECT("'5)個別表'!J"&amp;(A18-1)*39+17)</f>
        <v>0</v>
      </c>
      <c r="S18" cm="1">
        <f t="array" aca="1" ref="S18" ca="1">INDIRECT("'5)個別表'!C"&amp;(A18-1)*39+18)</f>
        <v>0</v>
      </c>
      <c r="T18" cm="1">
        <f t="array" aca="1" ref="T18" ca="1">INDIRECT("'5)個別表'!D"&amp;(A18-1)*39+23)</f>
        <v>0</v>
      </c>
      <c r="U18" cm="1">
        <f t="array" aca="1" ref="U18" ca="1">INDIRECT("'5)個別表'!I"&amp;(A18-1)*39+23)</f>
        <v>0</v>
      </c>
      <c r="V18" cm="1">
        <f t="array" aca="1" ref="V18" ca="1">INDIRECT("'5)個別表'!C"&amp;(A18-1)*39+26)</f>
        <v>0</v>
      </c>
      <c r="W18" cm="1">
        <f t="array" aca="1" ref="W18" ca="1">INDIRECT("'5)個別表'!D"&amp;(A18-1)*39+26)</f>
        <v>0</v>
      </c>
      <c r="X18" cm="1">
        <f t="array" aca="1" ref="X18" ca="1">INDIRECT("'5)個別表'!E"&amp;(A18-1)*39+26)</f>
        <v>0</v>
      </c>
      <c r="Y18" cm="1">
        <f t="array" aca="1" ref="Y18" ca="1">INDIRECT("'5)個別表'!F"&amp;(A18-1)*39+26)</f>
        <v>0</v>
      </c>
      <c r="Z18" cm="1">
        <f t="array" aca="1" ref="Z18" ca="1">INDIRECT("'5)個別表'!G"&amp;(A18-1)*39+26)</f>
        <v>0</v>
      </c>
      <c r="AA18" cm="1">
        <f t="array" aca="1" ref="AA18" ca="1">INDIRECT("'5)個別表'!H"&amp;(A18-1)*39+26)</f>
        <v>0</v>
      </c>
      <c r="AB18" cm="1">
        <f t="array" aca="1" ref="AB18" ca="1">INDIRECT("'5)個別表'!I"&amp;(A18-1)*39+26)</f>
        <v>0</v>
      </c>
      <c r="AC18" cm="1">
        <f t="array" aca="1" ref="AC18" ca="1">INDIRECT("'5)個別表'!J"&amp;(A18-1)*39+26)</f>
        <v>0</v>
      </c>
      <c r="AD18" cm="1">
        <f t="array" aca="1" ref="AD18" ca="1">INDIRECT("'5)個別表'!K"&amp;(A18-1)*39+26)</f>
        <v>0</v>
      </c>
      <c r="AE18" cm="1">
        <f t="array" aca="1" ref="AE18" ca="1">INDIRECT("'5)個別表'!C"&amp;(A18-1)*39+27)</f>
        <v>0</v>
      </c>
      <c r="AF18" cm="1">
        <f t="array" aca="1" ref="AF18" ca="1">INDIRECT("'5)個別表'!D"&amp;(A18-1)*39+27)</f>
        <v>0</v>
      </c>
      <c r="AG18" cm="1">
        <f t="array" aca="1" ref="AG18" ca="1">INDIRECT("'5)個別表'!E"&amp;(A18-1)*39+27)</f>
        <v>0</v>
      </c>
      <c r="AH18" cm="1">
        <f t="array" aca="1" ref="AH18" ca="1">INDIRECT("'5)個別表'!F"&amp;(A18-1)*39+27)</f>
        <v>0</v>
      </c>
      <c r="AI18" cm="1">
        <f t="array" aca="1" ref="AI18" ca="1">INDIRECT("'5)個別表'!G"&amp;(A18-1)*39+27)</f>
        <v>0</v>
      </c>
      <c r="AJ18" cm="1">
        <f t="array" aca="1" ref="AJ18" ca="1">INDIRECT("'5)個別表'!H"&amp;(A18-1)*39+27)</f>
        <v>0</v>
      </c>
      <c r="AK18" cm="1">
        <f t="array" aca="1" ref="AK18" ca="1">INDIRECT("'5)個別表'!I"&amp;(A18-1)*39+27)</f>
        <v>0</v>
      </c>
      <c r="AL18" cm="1">
        <f t="array" aca="1" ref="AL18" ca="1">INDIRECT("'5)個別表'!J"&amp;(A18-1)*39+27)</f>
        <v>0</v>
      </c>
      <c r="AM18" cm="1">
        <f t="array" aca="1" ref="AM18" ca="1">INDIRECT("'5)個別表'!K"&amp;(A18-1)*39+27)</f>
        <v>0</v>
      </c>
      <c r="AN18" cm="1">
        <f t="array" aca="1" ref="AN18" ca="1">INDIRECT("'5)個別表'!C"&amp;(A18-1)*39+28)</f>
        <v>0</v>
      </c>
      <c r="AO18" cm="1">
        <f t="array" aca="1" ref="AO18" ca="1">INDIRECT("'5)個別表'!D"&amp;(A18-1)*39+28)</f>
        <v>0</v>
      </c>
      <c r="AP18" cm="1">
        <f t="array" aca="1" ref="AP18" ca="1">INDIRECT("'5)個別表'!E"&amp;(A18-1)*39+28)</f>
        <v>0</v>
      </c>
      <c r="AQ18" cm="1">
        <f t="array" aca="1" ref="AQ18" ca="1">INDIRECT("'5)個別表'!F"&amp;(A18-1)*39+28)</f>
        <v>0</v>
      </c>
      <c r="AR18" cm="1">
        <f t="array" aca="1" ref="AR18" ca="1">INDIRECT("'5)個別表'!G"&amp;(A18-1)*39+28)</f>
        <v>0</v>
      </c>
      <c r="AS18" cm="1">
        <f t="array" aca="1" ref="AS18" ca="1">INDIRECT("'5)個別表'!H"&amp;(A18-1)*39+28)</f>
        <v>0</v>
      </c>
      <c r="AT18" cm="1">
        <f t="array" aca="1" ref="AT18" ca="1">INDIRECT("'5)個別表'!I"&amp;(A18-1)*39+28)</f>
        <v>0</v>
      </c>
      <c r="AU18" cm="1">
        <f t="array" aca="1" ref="AU18" ca="1">INDIRECT("'5)個別表'!J"&amp;(A18-1)*39+28)</f>
        <v>0</v>
      </c>
      <c r="AV18" cm="1">
        <f t="array" aca="1" ref="AV18" ca="1">INDIRECT("'5)個別表'!K"&amp;(A18-1)*39+28)</f>
        <v>0</v>
      </c>
      <c r="AW18" cm="1">
        <f t="array" aca="1" ref="AW18" ca="1">INDIRECT("'5)個別表'!C"&amp;(A18-1)*39+29)</f>
        <v>0</v>
      </c>
      <c r="AX18" cm="1">
        <f t="array" aca="1" ref="AX18" ca="1">INDIRECT("'5)個別表'!D"&amp;(A18-1)*39+29)</f>
        <v>0</v>
      </c>
      <c r="AY18" cm="1">
        <f t="array" aca="1" ref="AY18" ca="1">INDIRECT("'5)個別表'!E"&amp;(A18-1)*39+29)</f>
        <v>0</v>
      </c>
      <c r="AZ18" cm="1">
        <f t="array" aca="1" ref="AZ18" ca="1">INDIRECT("'5)個別表'!F"&amp;(A18-1)*39+29)</f>
        <v>0</v>
      </c>
      <c r="BA18" cm="1">
        <f t="array" aca="1" ref="BA18" ca="1">INDIRECT("'5)個別表'!G"&amp;(A18-1)*39+29)</f>
        <v>0</v>
      </c>
      <c r="BB18" cm="1">
        <f t="array" aca="1" ref="BB18" ca="1">INDIRECT("'5)個別表'!H"&amp;(A18-1)*39+29)</f>
        <v>0</v>
      </c>
      <c r="BC18" cm="1">
        <f t="array" aca="1" ref="BC18" ca="1">INDIRECT("'5)個別表'!I"&amp;(A18-1)*39+29)</f>
        <v>0</v>
      </c>
      <c r="BD18" cm="1">
        <f t="array" aca="1" ref="BD18" ca="1">INDIRECT("'5)個別表'!J"&amp;(A18-1)*39+29)</f>
        <v>0</v>
      </c>
      <c r="BE18" cm="1">
        <f t="array" aca="1" ref="BE18" ca="1">INDIRECT("'5)個別表'!K"&amp;(A18-1)*39+29)</f>
        <v>0</v>
      </c>
      <c r="BF18" cm="1">
        <f t="array" aca="1" ref="BF18" ca="1">INDIRECT("'5)個別表'!C"&amp;(A18-1)*39+30)</f>
        <v>0</v>
      </c>
      <c r="BG18" cm="1">
        <f t="array" aca="1" ref="BG18" ca="1">INDIRECT("'5)個別表'!D"&amp;(A18-1)*39+30)</f>
        <v>0</v>
      </c>
      <c r="BH18" cm="1">
        <f t="array" aca="1" ref="BH18" ca="1">INDIRECT("'5)個別表'!E"&amp;(A18-1)*39+30)</f>
        <v>0</v>
      </c>
      <c r="BI18" cm="1">
        <f t="array" aca="1" ref="BI18" ca="1">INDIRECT("'5)個別表'!F"&amp;(A18-1)*39+30)</f>
        <v>0</v>
      </c>
      <c r="BJ18" cm="1">
        <f t="array" aca="1" ref="BJ18" ca="1">INDIRECT("'5)個別表'!G"&amp;(A18-1)*39+30)</f>
        <v>0</v>
      </c>
      <c r="BK18" cm="1">
        <f t="array" aca="1" ref="BK18" ca="1">INDIRECT("'5)個別表'!H"&amp;(A18-1)*39+30)</f>
        <v>0</v>
      </c>
      <c r="BL18" cm="1">
        <f t="array" aca="1" ref="BL18" ca="1">INDIRECT("'5)個別表'!I"&amp;(A18-1)*39+30)</f>
        <v>0</v>
      </c>
      <c r="BM18" cm="1">
        <f t="array" aca="1" ref="BM18" ca="1">INDIRECT("'5)個別表'!J"&amp;(A18-1)*39+30)</f>
        <v>0</v>
      </c>
      <c r="BN18" cm="1">
        <f t="array" aca="1" ref="BN18" ca="1">INDIRECT("'5)個別表'!K"&amp;(A18-1)*39+30)</f>
        <v>0</v>
      </c>
      <c r="BO18" cm="1">
        <f t="array" aca="1" ref="BO18" ca="1">INDIRECT("'5)個別表'!C"&amp;(A18-1)*39+31)</f>
        <v>0</v>
      </c>
      <c r="BP18" cm="1">
        <f t="array" aca="1" ref="BP18" ca="1">INDIRECT("'5)個別表'!D"&amp;(A18-1)*39+31)</f>
        <v>0</v>
      </c>
      <c r="BQ18" cm="1">
        <f t="array" aca="1" ref="BQ18" ca="1">INDIRECT("'5)個別表'!E"&amp;(A18-1)*39+31)</f>
        <v>0</v>
      </c>
      <c r="BR18" cm="1">
        <f t="array" aca="1" ref="BR18" ca="1">INDIRECT("'5)個別表'!F"&amp;(A18-1)*39+31)</f>
        <v>0</v>
      </c>
      <c r="BS18" cm="1">
        <f t="array" aca="1" ref="BS18" ca="1">INDIRECT("'5)個別表'!G"&amp;(A18-1)*39+31)</f>
        <v>0</v>
      </c>
      <c r="BT18" cm="1">
        <f t="array" aca="1" ref="BT18" ca="1">INDIRECT("'5)個別表'!H"&amp;(A18-1)*39+31)</f>
        <v>0</v>
      </c>
      <c r="BU18" cm="1">
        <f t="array" aca="1" ref="BU18" ca="1">INDIRECT("'5)個別表'!I"&amp;(A18-1)*39+31)</f>
        <v>0</v>
      </c>
      <c r="BV18" cm="1">
        <f t="array" aca="1" ref="BV18" ca="1">INDIRECT("'5)個別表'!J"&amp;(A18-1)*39+31)</f>
        <v>0</v>
      </c>
      <c r="BW18" cm="1">
        <f t="array" aca="1" ref="BW18" ca="1">INDIRECT("'5)個別表'!K"&amp;(A18-1)*39+31)</f>
        <v>0</v>
      </c>
      <c r="BX18" cm="1">
        <f t="array" aca="1" ref="BX18" ca="1">INDIRECT("'5)個別表'!C"&amp;(A18-1)*39+32)</f>
        <v>0</v>
      </c>
      <c r="BY18" cm="1">
        <f t="array" aca="1" ref="BY18" ca="1">INDIRECT("'5)個別表'!D"&amp;(A18-1)*39+32)</f>
        <v>0</v>
      </c>
      <c r="BZ18" cm="1">
        <f t="array" aca="1" ref="BZ18" ca="1">INDIRECT("'5)個別表'!E"&amp;(A18-1)*39+32)</f>
        <v>0</v>
      </c>
      <c r="CA18" cm="1">
        <f t="array" aca="1" ref="CA18" ca="1">INDIRECT("'5)個別表'!F"&amp;(A18-1)*39+32)</f>
        <v>0</v>
      </c>
      <c r="CB18" cm="1">
        <f t="array" aca="1" ref="CB18" ca="1">INDIRECT("'5)個別表'!G"&amp;(A18-1)*39+32)</f>
        <v>0</v>
      </c>
      <c r="CC18" cm="1">
        <f t="array" aca="1" ref="CC18" ca="1">INDIRECT("'5)個別表'!H"&amp;(A18-1)*39+32)</f>
        <v>0</v>
      </c>
      <c r="CD18" cm="1">
        <f t="array" aca="1" ref="CD18" ca="1">INDIRECT("'5)個別表'!I"&amp;(A18-1)*39+32)</f>
        <v>0</v>
      </c>
      <c r="CE18" cm="1">
        <f t="array" aca="1" ref="CE18" ca="1">INDIRECT("'5)個別表'!J"&amp;(A18-1)*39+32)</f>
        <v>0</v>
      </c>
      <c r="CF18" cm="1">
        <f t="array" aca="1" ref="CF18" ca="1">INDIRECT("'5)個別表'!K"&amp;(A18-1)*39+32)</f>
        <v>0</v>
      </c>
      <c r="CG18" t="str" cm="1">
        <f t="array" aca="1" ref="CG18" ca="1">INDIRECT("'5)個別表'!A"&amp;(A18-1)*39+33)</f>
        <v>⑧選択してください（プルダウン）</v>
      </c>
      <c r="CH18" cm="1">
        <f t="array" aca="1" ref="CH18" ca="1">INDIRECT("'5)個別表'!C"&amp;(A18-1)*39+33)</f>
        <v>0</v>
      </c>
      <c r="CI18" cm="1">
        <f t="array" aca="1" ref="CI18" ca="1">INDIRECT("'5)個別表'!D"&amp;(A18-1)*39+33)</f>
        <v>0</v>
      </c>
      <c r="CJ18" cm="1">
        <f t="array" aca="1" ref="CJ18" ca="1">INDIRECT("'5)個別表'!E"&amp;(A18-1)*39+33)</f>
        <v>0</v>
      </c>
      <c r="CK18" cm="1">
        <f t="array" aca="1" ref="CK18" ca="1">INDIRECT("'5)個別表'!F"&amp;(A18-1)*39+33)</f>
        <v>0</v>
      </c>
      <c r="CL18" cm="1">
        <f t="array" aca="1" ref="CL18" ca="1">INDIRECT("'5)個別表'!G"&amp;(A18-1)*39+33)</f>
        <v>0</v>
      </c>
      <c r="CM18" cm="1">
        <f t="array" aca="1" ref="CM18" ca="1">INDIRECT("'5)個別表'!H"&amp;(A18-1)*39+33)</f>
        <v>0</v>
      </c>
      <c r="CN18" cm="1">
        <f t="array" aca="1" ref="CN18" ca="1">INDIRECT("'5)個別表'!I"&amp;(A18-1)*39+33)</f>
        <v>0</v>
      </c>
      <c r="CO18" cm="1">
        <f t="array" aca="1" ref="CO18" ca="1">INDIRECT("'5)個別表'!J"&amp;(A18-1)*39+33)</f>
        <v>0</v>
      </c>
      <c r="CP18" cm="1">
        <f t="array" aca="1" ref="CP18" ca="1">INDIRECT("'5)個別表'!K"&amp;(A18-1)*39+33)</f>
        <v>0</v>
      </c>
      <c r="CQ18" cm="1">
        <f t="array" aca="1" ref="CQ18" ca="1">INDIRECT("'5)個別表'!C"&amp;(A18-1)*39+34)</f>
        <v>0</v>
      </c>
      <c r="CR18" cm="1">
        <f t="array" aca="1" ref="CR18" ca="1">INDIRECT("'5)個別表'!D"&amp;(A18-1)*39+34)</f>
        <v>0</v>
      </c>
      <c r="CS18" cm="1">
        <f t="array" aca="1" ref="CS18" ca="1">INDIRECT("'5)個別表'!E"&amp;(A18-1)*39+34)</f>
        <v>0</v>
      </c>
      <c r="CT18" cm="1">
        <f t="array" aca="1" ref="CT18" ca="1">INDIRECT("'5)個別表'!F"&amp;(A18-1)*39+34)</f>
        <v>0</v>
      </c>
      <c r="CU18" cm="1">
        <f t="array" aca="1" ref="CU18" ca="1">INDIRECT("'5)個別表'!G"&amp;(A18-1)*39+34)</f>
        <v>0</v>
      </c>
      <c r="CV18" cm="1">
        <f t="array" aca="1" ref="CV18" ca="1">INDIRECT("'5)個別表'!H"&amp;(A18-1)*39+34)</f>
        <v>0</v>
      </c>
      <c r="CW18" cm="1">
        <f t="array" aca="1" ref="CW18" ca="1">INDIRECT("'5)個別表'!I"&amp;(A18-1)*39+34)</f>
        <v>0</v>
      </c>
      <c r="CX18" cm="1">
        <f t="array" aca="1" ref="CX18" ca="1">INDIRECT("'5)個別表'!J"&amp;(A18-1)*39+34)</f>
        <v>0</v>
      </c>
      <c r="CY18" cm="1">
        <f t="array" aca="1" ref="CY18" ca="1">INDIRECT("'5)個別表'!K"&amp;(A18-1)*39+34)</f>
        <v>0</v>
      </c>
      <c r="CZ18" cm="1">
        <f t="array" aca="1" ref="CZ18" ca="1">INDIRECT("'5)個別表'!C"&amp;(A18-1)*39+35)</f>
        <v>0</v>
      </c>
      <c r="DA18" cm="1">
        <f t="array" aca="1" ref="DA18" ca="1">INDIRECT("'5)個別表'!D"&amp;(A18-1)*39+35)</f>
        <v>0</v>
      </c>
      <c r="DB18" cm="1">
        <f t="array" aca="1" ref="DB18" ca="1">INDIRECT("'5)個別表'!E"&amp;(A18-1)*39+35)</f>
        <v>0</v>
      </c>
      <c r="DC18" cm="1">
        <f t="array" aca="1" ref="DC18" ca="1">INDIRECT("'5)個別表'!F"&amp;(A18-1)*39+35)</f>
        <v>0</v>
      </c>
      <c r="DD18" cm="1">
        <f t="array" aca="1" ref="DD18" ca="1">INDIRECT("'5)個別表'!G"&amp;(A18-1)*39+35)</f>
        <v>0</v>
      </c>
      <c r="DE18" cm="1">
        <f t="array" aca="1" ref="DE18" ca="1">INDIRECT("'5)個別表'!H"&amp;(A18-1)*39+35)</f>
        <v>0</v>
      </c>
      <c r="DF18" cm="1">
        <f t="array" aca="1" ref="DF18" ca="1">INDIRECT("'5)個別表'!I"&amp;(A18-1)*39+35)</f>
        <v>0</v>
      </c>
      <c r="DG18" cm="1">
        <f t="array" aca="1" ref="DG18" ca="1">INDIRECT("'5)個別表'!J"&amp;(A18-1)*39+35)</f>
        <v>0</v>
      </c>
      <c r="DH18" cm="1">
        <f t="array" aca="1" ref="DH18" ca="1">INDIRECT("'5)個別表'!K"&amp;(A18-1)*39+35)</f>
        <v>0</v>
      </c>
      <c r="DI18" cm="1">
        <f t="array" aca="1" ref="DI18" ca="1">INDIRECT("'5)個別表'!C"&amp;(A18-1)*39+36)</f>
        <v>0</v>
      </c>
      <c r="DJ18" cm="1">
        <f t="array" aca="1" ref="DJ18" ca="1">INDIRECT("'5)個別表'!D"&amp;(A18-1)*39+36)</f>
        <v>0</v>
      </c>
      <c r="DK18" cm="1">
        <f t="array" aca="1" ref="DK18" ca="1">INDIRECT("'5)個別表'!E"&amp;(A18-1)*39+36)</f>
        <v>0</v>
      </c>
      <c r="DL18" cm="1">
        <f t="array" aca="1" ref="DL18" ca="1">INDIRECT("'5)個別表'!F"&amp;(A18-1)*39+36)</f>
        <v>0</v>
      </c>
      <c r="DM18" cm="1">
        <f t="array" aca="1" ref="DM18" ca="1">INDIRECT("'5)個別表'!G"&amp;(A18-1)*39+36)</f>
        <v>0</v>
      </c>
      <c r="DN18" cm="1">
        <f t="array" aca="1" ref="DN18" ca="1">INDIRECT("'5)個別表'!H"&amp;(A18-1)*39+36)</f>
        <v>0</v>
      </c>
      <c r="DO18" cm="1">
        <f t="array" aca="1" ref="DO18" ca="1">INDIRECT("'5)個別表'!I"&amp;(A18-1)*39+36)</f>
        <v>0</v>
      </c>
      <c r="DP18" cm="1">
        <f t="array" aca="1" ref="DP18" ca="1">INDIRECT("'5)個別表'!J"&amp;(A18-1)*39+36)</f>
        <v>0</v>
      </c>
      <c r="DQ18" cm="1">
        <f t="array" aca="1" ref="DQ18" ca="1">INDIRECT("'5)個別表'!K"&amp;(A18-1)*39+36)</f>
        <v>0</v>
      </c>
      <c r="DR18" cm="1">
        <f t="array" aca="1" ref="DR18" ca="1">INDIRECT("'5)個別表'!C"&amp;(A18-1)*39+37)</f>
        <v>0</v>
      </c>
      <c r="DS18" cm="1">
        <f t="array" aca="1" ref="DS18" ca="1">INDIRECT("'5)個別表'!D"&amp;(A18-1)*39+37)</f>
        <v>0</v>
      </c>
      <c r="DT18" cm="1">
        <f t="array" aca="1" ref="DT18" ca="1">INDIRECT("'5)個別表'!E"&amp;(A18-1)*39+37)</f>
        <v>0</v>
      </c>
      <c r="DU18" cm="1">
        <f t="array" aca="1" ref="DU18" ca="1">INDIRECT("'5)個別表'!F"&amp;(A18-1)*39+37)</f>
        <v>0</v>
      </c>
      <c r="DV18" cm="1">
        <f t="array" aca="1" ref="DV18" ca="1">INDIRECT("'5)個別表'!G"&amp;(A18-1)*39+37)</f>
        <v>0</v>
      </c>
      <c r="DW18" cm="1">
        <f t="array" aca="1" ref="DW18" ca="1">INDIRECT("'5)個別表'!H"&amp;(A18-1)*39+37)</f>
        <v>0</v>
      </c>
      <c r="DX18" cm="1">
        <f t="array" aca="1" ref="DX18" ca="1">INDIRECT("'5)個別表'!I"&amp;(A18-1)*39+37)</f>
        <v>0</v>
      </c>
      <c r="DY18" cm="1">
        <f t="array" aca="1" ref="DY18" ca="1">INDIRECT("'5)個別表'!J"&amp;(A18-1)*39+37)</f>
        <v>0</v>
      </c>
      <c r="DZ18" cm="1">
        <f t="array" aca="1" ref="DZ18" ca="1">INDIRECT("'5)個別表'!K"&amp;(A18-1)*39+37)</f>
        <v>0</v>
      </c>
      <c r="EA18" cm="1">
        <f t="array" aca="1" ref="EA18" ca="1">INDIRECT("'5)個別表'!C"&amp;(A18-1)*39+38)</f>
        <v>0</v>
      </c>
      <c r="EB18" cm="1">
        <f t="array" aca="1" ref="EB18" ca="1">INDIRECT("'5)個別表'!D"&amp;(A18-1)*39+38)</f>
        <v>0</v>
      </c>
      <c r="EC18" cm="1">
        <f t="array" aca="1" ref="EC18" ca="1">INDIRECT("'5)個別表'!E"&amp;(A18-1)*39+38)</f>
        <v>0</v>
      </c>
      <c r="ED18" cm="1">
        <f t="array" aca="1" ref="ED18" ca="1">INDIRECT("'5)個別表'!F"&amp;(A18-1)*39+38)</f>
        <v>0</v>
      </c>
      <c r="EE18" cm="1">
        <f t="array" aca="1" ref="EE18" ca="1">INDIRECT("'5)個別表'!G"&amp;(A18-1)*39+38)</f>
        <v>0</v>
      </c>
      <c r="EF18" cm="1">
        <f t="array" aca="1" ref="EF18" ca="1">INDIRECT("'5)個別表'!H"&amp;(A18-1)*39+38)</f>
        <v>0</v>
      </c>
      <c r="EG18" cm="1">
        <f t="array" aca="1" ref="EG18" ca="1">INDIRECT("'5)個別表'!I"&amp;(A18-1)*39+38)</f>
        <v>0</v>
      </c>
      <c r="EH18" cm="1">
        <f t="array" aca="1" ref="EH18" ca="1">INDIRECT("'5)個別表'!J"&amp;(A18-1)*39+38)</f>
        <v>0</v>
      </c>
      <c r="EI18" cm="1">
        <f t="array" aca="1" ref="EI18" ca="1">INDIRECT("'5)個別表'!K"&amp;(A18-1)*39+38)</f>
        <v>0</v>
      </c>
      <c r="EJ18" t="str" cm="1">
        <f t="array" aca="1" ref="EJ18" ca="1">INDIRECT("'5)個別表'!C"&amp;(A18-1)*39+39)</f>
        <v>空欄あり</v>
      </c>
      <c r="EK18" t="str" cm="1">
        <f t="array" aca="1" ref="EK18" ca="1">INDIRECT("'5)個別表'!D"&amp;(A18-1)*39+39)</f>
        <v>空欄あり</v>
      </c>
      <c r="EL18" t="str" cm="1">
        <f t="array" aca="1" ref="EL18" ca="1">INDIRECT("'5)個別表'!C"&amp;(A18-1)*39+40)</f>
        <v>-</v>
      </c>
      <c r="EM18" t="str" cm="1">
        <f t="array" aca="1" ref="EM18" ca="1">INDIRECT("'5)個別表'!D"&amp;(A18-1)*39+40)</f>
        <v>-</v>
      </c>
      <c r="EN18" t="str" cm="1">
        <f t="array" aca="1" ref="EN18" ca="1">INDIRECT("'5)個別表'!E"&amp;(A18-1)*39+40)</f>
        <v>-</v>
      </c>
    </row>
    <row r="19" spans="1:144">
      <c r="A19">
        <v>18</v>
      </c>
      <c r="B19" cm="1">
        <f t="array" aca="1" ref="B19" ca="1">INDIRECT("'5)個別表'!H"&amp;(A19-1)*39+5)</f>
        <v>0</v>
      </c>
      <c r="C19" cm="1">
        <f t="array" aca="1" ref="C19" ca="1">INDIRECT("'5)個別表'!C"&amp;(A19-1)*39+7)</f>
        <v>0</v>
      </c>
      <c r="D19" cm="1">
        <f t="array" aca="1" ref="D19" ca="1">INDIRECT("'5)個別表'!C"&amp;(A19-1)*39+8)</f>
        <v>0</v>
      </c>
      <c r="E19" cm="1">
        <f t="array" aca="1" ref="E19" ca="1">INDIRECT("'5)個別表'!C"&amp;(A19-1)*39+9)</f>
        <v>0</v>
      </c>
      <c r="F19" cm="1">
        <f t="array" aca="1" ref="F19" ca="1">INDIRECT("'5)個別表'!C"&amp;(A19-1)*39+10)</f>
        <v>0</v>
      </c>
      <c r="G19" cm="1">
        <f t="array" aca="1" ref="G19" ca="1">INDIRECT("'5)個別表'!F"&amp;(A19-1)*39+10)</f>
        <v>0</v>
      </c>
      <c r="H19" cm="1">
        <f t="array" aca="1" ref="H19" ca="1">INDIRECT("'5)個別表'!I"&amp;(A19-1)*39+10)</f>
        <v>0</v>
      </c>
      <c r="I19" cm="1">
        <f t="array" aca="1" ref="I19" ca="1">INDIRECT("'5)個別表'!C"&amp;(A19-1)*39+11)</f>
        <v>0</v>
      </c>
      <c r="J19" cm="1">
        <f t="array" aca="1" ref="J19" ca="1">INDIRECT("'5)個別表'!C"&amp;(A19-1)*39+12)</f>
        <v>0</v>
      </c>
      <c r="K19" cm="1">
        <f t="array" aca="1" ref="K19" ca="1">INDIRECT("'5)個別表'!C"&amp;(A19-1)*39+16)</f>
        <v>0</v>
      </c>
      <c r="L19" cm="1">
        <f t="array" aca="1" ref="L19" ca="1">INDIRECT("'5)個別表'!F"&amp;(A19-1)*39+16)</f>
        <v>0</v>
      </c>
      <c r="M19" cm="1">
        <f t="array" aca="1" ref="M19" ca="1">INDIRECT("'5)個別表'!H"&amp;(A19-1)*39+16)</f>
        <v>0</v>
      </c>
      <c r="N19" cm="1">
        <f t="array" aca="1" ref="N19" ca="1">INDIRECT("'5)個別表'!J"&amp;(A19-1)*39+16)</f>
        <v>0</v>
      </c>
      <c r="O19" cm="1">
        <f t="array" aca="1" ref="O19" ca="1">INDIRECT("'5)個別表'!C"&amp;(A19-1)*39+17)</f>
        <v>0</v>
      </c>
      <c r="P19" cm="1">
        <f t="array" aca="1" ref="P19" ca="1">INDIRECT("'5)個別表'!F"&amp;(A19-1)*39+17)</f>
        <v>0</v>
      </c>
      <c r="Q19" cm="1">
        <f t="array" aca="1" ref="Q19" ca="1">INDIRECT("'5)個別表'!H"&amp;(A19-1)*39+17)</f>
        <v>0</v>
      </c>
      <c r="R19" cm="1">
        <f t="array" aca="1" ref="R19" ca="1">INDIRECT("'5)個別表'!J"&amp;(A19-1)*39+17)</f>
        <v>0</v>
      </c>
      <c r="S19" cm="1">
        <f t="array" aca="1" ref="S19" ca="1">INDIRECT("'5)個別表'!C"&amp;(A19-1)*39+18)</f>
        <v>0</v>
      </c>
      <c r="T19" cm="1">
        <f t="array" aca="1" ref="T19" ca="1">INDIRECT("'5)個別表'!D"&amp;(A19-1)*39+23)</f>
        <v>0</v>
      </c>
      <c r="U19" cm="1">
        <f t="array" aca="1" ref="U19" ca="1">INDIRECT("'5)個別表'!I"&amp;(A19-1)*39+23)</f>
        <v>0</v>
      </c>
      <c r="V19" cm="1">
        <f t="array" aca="1" ref="V19" ca="1">INDIRECT("'5)個別表'!C"&amp;(A19-1)*39+26)</f>
        <v>0</v>
      </c>
      <c r="W19" cm="1">
        <f t="array" aca="1" ref="W19" ca="1">INDIRECT("'5)個別表'!D"&amp;(A19-1)*39+26)</f>
        <v>0</v>
      </c>
      <c r="X19" cm="1">
        <f t="array" aca="1" ref="X19" ca="1">INDIRECT("'5)個別表'!E"&amp;(A19-1)*39+26)</f>
        <v>0</v>
      </c>
      <c r="Y19" cm="1">
        <f t="array" aca="1" ref="Y19" ca="1">INDIRECT("'5)個別表'!F"&amp;(A19-1)*39+26)</f>
        <v>0</v>
      </c>
      <c r="Z19" cm="1">
        <f t="array" aca="1" ref="Z19" ca="1">INDIRECT("'5)個別表'!G"&amp;(A19-1)*39+26)</f>
        <v>0</v>
      </c>
      <c r="AA19" cm="1">
        <f t="array" aca="1" ref="AA19" ca="1">INDIRECT("'5)個別表'!H"&amp;(A19-1)*39+26)</f>
        <v>0</v>
      </c>
      <c r="AB19" cm="1">
        <f t="array" aca="1" ref="AB19" ca="1">INDIRECT("'5)個別表'!I"&amp;(A19-1)*39+26)</f>
        <v>0</v>
      </c>
      <c r="AC19" cm="1">
        <f t="array" aca="1" ref="AC19" ca="1">INDIRECT("'5)個別表'!J"&amp;(A19-1)*39+26)</f>
        <v>0</v>
      </c>
      <c r="AD19" cm="1">
        <f t="array" aca="1" ref="AD19" ca="1">INDIRECT("'5)個別表'!K"&amp;(A19-1)*39+26)</f>
        <v>0</v>
      </c>
      <c r="AE19" cm="1">
        <f t="array" aca="1" ref="AE19" ca="1">INDIRECT("'5)個別表'!C"&amp;(A19-1)*39+27)</f>
        <v>0</v>
      </c>
      <c r="AF19" cm="1">
        <f t="array" aca="1" ref="AF19" ca="1">INDIRECT("'5)個別表'!D"&amp;(A19-1)*39+27)</f>
        <v>0</v>
      </c>
      <c r="AG19" cm="1">
        <f t="array" aca="1" ref="AG19" ca="1">INDIRECT("'5)個別表'!E"&amp;(A19-1)*39+27)</f>
        <v>0</v>
      </c>
      <c r="AH19" cm="1">
        <f t="array" aca="1" ref="AH19" ca="1">INDIRECT("'5)個別表'!F"&amp;(A19-1)*39+27)</f>
        <v>0</v>
      </c>
      <c r="AI19" cm="1">
        <f t="array" aca="1" ref="AI19" ca="1">INDIRECT("'5)個別表'!G"&amp;(A19-1)*39+27)</f>
        <v>0</v>
      </c>
      <c r="AJ19" cm="1">
        <f t="array" aca="1" ref="AJ19" ca="1">INDIRECT("'5)個別表'!H"&amp;(A19-1)*39+27)</f>
        <v>0</v>
      </c>
      <c r="AK19" cm="1">
        <f t="array" aca="1" ref="AK19" ca="1">INDIRECT("'5)個別表'!I"&amp;(A19-1)*39+27)</f>
        <v>0</v>
      </c>
      <c r="AL19" cm="1">
        <f t="array" aca="1" ref="AL19" ca="1">INDIRECT("'5)個別表'!J"&amp;(A19-1)*39+27)</f>
        <v>0</v>
      </c>
      <c r="AM19" cm="1">
        <f t="array" aca="1" ref="AM19" ca="1">INDIRECT("'5)個別表'!K"&amp;(A19-1)*39+27)</f>
        <v>0</v>
      </c>
      <c r="AN19" cm="1">
        <f t="array" aca="1" ref="AN19" ca="1">INDIRECT("'5)個別表'!C"&amp;(A19-1)*39+28)</f>
        <v>0</v>
      </c>
      <c r="AO19" cm="1">
        <f t="array" aca="1" ref="AO19" ca="1">INDIRECT("'5)個別表'!D"&amp;(A19-1)*39+28)</f>
        <v>0</v>
      </c>
      <c r="AP19" cm="1">
        <f t="array" aca="1" ref="AP19" ca="1">INDIRECT("'5)個別表'!E"&amp;(A19-1)*39+28)</f>
        <v>0</v>
      </c>
      <c r="AQ19" cm="1">
        <f t="array" aca="1" ref="AQ19" ca="1">INDIRECT("'5)個別表'!F"&amp;(A19-1)*39+28)</f>
        <v>0</v>
      </c>
      <c r="AR19" cm="1">
        <f t="array" aca="1" ref="AR19" ca="1">INDIRECT("'5)個別表'!G"&amp;(A19-1)*39+28)</f>
        <v>0</v>
      </c>
      <c r="AS19" cm="1">
        <f t="array" aca="1" ref="AS19" ca="1">INDIRECT("'5)個別表'!H"&amp;(A19-1)*39+28)</f>
        <v>0</v>
      </c>
      <c r="AT19" cm="1">
        <f t="array" aca="1" ref="AT19" ca="1">INDIRECT("'5)個別表'!I"&amp;(A19-1)*39+28)</f>
        <v>0</v>
      </c>
      <c r="AU19" cm="1">
        <f t="array" aca="1" ref="AU19" ca="1">INDIRECT("'5)個別表'!J"&amp;(A19-1)*39+28)</f>
        <v>0</v>
      </c>
      <c r="AV19" cm="1">
        <f t="array" aca="1" ref="AV19" ca="1">INDIRECT("'5)個別表'!K"&amp;(A19-1)*39+28)</f>
        <v>0</v>
      </c>
      <c r="AW19" cm="1">
        <f t="array" aca="1" ref="AW19" ca="1">INDIRECT("'5)個別表'!C"&amp;(A19-1)*39+29)</f>
        <v>0</v>
      </c>
      <c r="AX19" cm="1">
        <f t="array" aca="1" ref="AX19" ca="1">INDIRECT("'5)個別表'!D"&amp;(A19-1)*39+29)</f>
        <v>0</v>
      </c>
      <c r="AY19" cm="1">
        <f t="array" aca="1" ref="AY19" ca="1">INDIRECT("'5)個別表'!E"&amp;(A19-1)*39+29)</f>
        <v>0</v>
      </c>
      <c r="AZ19" cm="1">
        <f t="array" aca="1" ref="AZ19" ca="1">INDIRECT("'5)個別表'!F"&amp;(A19-1)*39+29)</f>
        <v>0</v>
      </c>
      <c r="BA19" cm="1">
        <f t="array" aca="1" ref="BA19" ca="1">INDIRECT("'5)個別表'!G"&amp;(A19-1)*39+29)</f>
        <v>0</v>
      </c>
      <c r="BB19" cm="1">
        <f t="array" aca="1" ref="BB19" ca="1">INDIRECT("'5)個別表'!H"&amp;(A19-1)*39+29)</f>
        <v>0</v>
      </c>
      <c r="BC19" cm="1">
        <f t="array" aca="1" ref="BC19" ca="1">INDIRECT("'5)個別表'!I"&amp;(A19-1)*39+29)</f>
        <v>0</v>
      </c>
      <c r="BD19" cm="1">
        <f t="array" aca="1" ref="BD19" ca="1">INDIRECT("'5)個別表'!J"&amp;(A19-1)*39+29)</f>
        <v>0</v>
      </c>
      <c r="BE19" cm="1">
        <f t="array" aca="1" ref="BE19" ca="1">INDIRECT("'5)個別表'!K"&amp;(A19-1)*39+29)</f>
        <v>0</v>
      </c>
      <c r="BF19" cm="1">
        <f t="array" aca="1" ref="BF19" ca="1">INDIRECT("'5)個別表'!C"&amp;(A19-1)*39+30)</f>
        <v>0</v>
      </c>
      <c r="BG19" cm="1">
        <f t="array" aca="1" ref="BG19" ca="1">INDIRECT("'5)個別表'!D"&amp;(A19-1)*39+30)</f>
        <v>0</v>
      </c>
      <c r="BH19" cm="1">
        <f t="array" aca="1" ref="BH19" ca="1">INDIRECT("'5)個別表'!E"&amp;(A19-1)*39+30)</f>
        <v>0</v>
      </c>
      <c r="BI19" cm="1">
        <f t="array" aca="1" ref="BI19" ca="1">INDIRECT("'5)個別表'!F"&amp;(A19-1)*39+30)</f>
        <v>0</v>
      </c>
      <c r="BJ19" cm="1">
        <f t="array" aca="1" ref="BJ19" ca="1">INDIRECT("'5)個別表'!G"&amp;(A19-1)*39+30)</f>
        <v>0</v>
      </c>
      <c r="BK19" cm="1">
        <f t="array" aca="1" ref="BK19" ca="1">INDIRECT("'5)個別表'!H"&amp;(A19-1)*39+30)</f>
        <v>0</v>
      </c>
      <c r="BL19" cm="1">
        <f t="array" aca="1" ref="BL19" ca="1">INDIRECT("'5)個別表'!I"&amp;(A19-1)*39+30)</f>
        <v>0</v>
      </c>
      <c r="BM19" cm="1">
        <f t="array" aca="1" ref="BM19" ca="1">INDIRECT("'5)個別表'!J"&amp;(A19-1)*39+30)</f>
        <v>0</v>
      </c>
      <c r="BN19" cm="1">
        <f t="array" aca="1" ref="BN19" ca="1">INDIRECT("'5)個別表'!K"&amp;(A19-1)*39+30)</f>
        <v>0</v>
      </c>
      <c r="BO19" cm="1">
        <f t="array" aca="1" ref="BO19" ca="1">INDIRECT("'5)個別表'!C"&amp;(A19-1)*39+31)</f>
        <v>0</v>
      </c>
      <c r="BP19" cm="1">
        <f t="array" aca="1" ref="BP19" ca="1">INDIRECT("'5)個別表'!D"&amp;(A19-1)*39+31)</f>
        <v>0</v>
      </c>
      <c r="BQ19" cm="1">
        <f t="array" aca="1" ref="BQ19" ca="1">INDIRECT("'5)個別表'!E"&amp;(A19-1)*39+31)</f>
        <v>0</v>
      </c>
      <c r="BR19" cm="1">
        <f t="array" aca="1" ref="BR19" ca="1">INDIRECT("'5)個別表'!F"&amp;(A19-1)*39+31)</f>
        <v>0</v>
      </c>
      <c r="BS19" cm="1">
        <f t="array" aca="1" ref="BS19" ca="1">INDIRECT("'5)個別表'!G"&amp;(A19-1)*39+31)</f>
        <v>0</v>
      </c>
      <c r="BT19" cm="1">
        <f t="array" aca="1" ref="BT19" ca="1">INDIRECT("'5)個別表'!H"&amp;(A19-1)*39+31)</f>
        <v>0</v>
      </c>
      <c r="BU19" cm="1">
        <f t="array" aca="1" ref="BU19" ca="1">INDIRECT("'5)個別表'!I"&amp;(A19-1)*39+31)</f>
        <v>0</v>
      </c>
      <c r="BV19" cm="1">
        <f t="array" aca="1" ref="BV19" ca="1">INDIRECT("'5)個別表'!J"&amp;(A19-1)*39+31)</f>
        <v>0</v>
      </c>
      <c r="BW19" cm="1">
        <f t="array" aca="1" ref="BW19" ca="1">INDIRECT("'5)個別表'!K"&amp;(A19-1)*39+31)</f>
        <v>0</v>
      </c>
      <c r="BX19" cm="1">
        <f t="array" aca="1" ref="BX19" ca="1">INDIRECT("'5)個別表'!C"&amp;(A19-1)*39+32)</f>
        <v>0</v>
      </c>
      <c r="BY19" cm="1">
        <f t="array" aca="1" ref="BY19" ca="1">INDIRECT("'5)個別表'!D"&amp;(A19-1)*39+32)</f>
        <v>0</v>
      </c>
      <c r="BZ19" cm="1">
        <f t="array" aca="1" ref="BZ19" ca="1">INDIRECT("'5)個別表'!E"&amp;(A19-1)*39+32)</f>
        <v>0</v>
      </c>
      <c r="CA19" cm="1">
        <f t="array" aca="1" ref="CA19" ca="1">INDIRECT("'5)個別表'!F"&amp;(A19-1)*39+32)</f>
        <v>0</v>
      </c>
      <c r="CB19" cm="1">
        <f t="array" aca="1" ref="CB19" ca="1">INDIRECT("'5)個別表'!G"&amp;(A19-1)*39+32)</f>
        <v>0</v>
      </c>
      <c r="CC19" cm="1">
        <f t="array" aca="1" ref="CC19" ca="1">INDIRECT("'5)個別表'!H"&amp;(A19-1)*39+32)</f>
        <v>0</v>
      </c>
      <c r="CD19" cm="1">
        <f t="array" aca="1" ref="CD19" ca="1">INDIRECT("'5)個別表'!I"&amp;(A19-1)*39+32)</f>
        <v>0</v>
      </c>
      <c r="CE19" cm="1">
        <f t="array" aca="1" ref="CE19" ca="1">INDIRECT("'5)個別表'!J"&amp;(A19-1)*39+32)</f>
        <v>0</v>
      </c>
      <c r="CF19" cm="1">
        <f t="array" aca="1" ref="CF19" ca="1">INDIRECT("'5)個別表'!K"&amp;(A19-1)*39+32)</f>
        <v>0</v>
      </c>
      <c r="CG19" t="str" cm="1">
        <f t="array" aca="1" ref="CG19" ca="1">INDIRECT("'5)個別表'!A"&amp;(A19-1)*39+33)</f>
        <v>⑧選択してください（プルダウン）</v>
      </c>
      <c r="CH19" cm="1">
        <f t="array" aca="1" ref="CH19" ca="1">INDIRECT("'5)個別表'!C"&amp;(A19-1)*39+33)</f>
        <v>0</v>
      </c>
      <c r="CI19" cm="1">
        <f t="array" aca="1" ref="CI19" ca="1">INDIRECT("'5)個別表'!D"&amp;(A19-1)*39+33)</f>
        <v>0</v>
      </c>
      <c r="CJ19" cm="1">
        <f t="array" aca="1" ref="CJ19" ca="1">INDIRECT("'5)個別表'!E"&amp;(A19-1)*39+33)</f>
        <v>0</v>
      </c>
      <c r="CK19" cm="1">
        <f t="array" aca="1" ref="CK19" ca="1">INDIRECT("'5)個別表'!F"&amp;(A19-1)*39+33)</f>
        <v>0</v>
      </c>
      <c r="CL19" cm="1">
        <f t="array" aca="1" ref="CL19" ca="1">INDIRECT("'5)個別表'!G"&amp;(A19-1)*39+33)</f>
        <v>0</v>
      </c>
      <c r="CM19" cm="1">
        <f t="array" aca="1" ref="CM19" ca="1">INDIRECT("'5)個別表'!H"&amp;(A19-1)*39+33)</f>
        <v>0</v>
      </c>
      <c r="CN19" cm="1">
        <f t="array" aca="1" ref="CN19" ca="1">INDIRECT("'5)個別表'!I"&amp;(A19-1)*39+33)</f>
        <v>0</v>
      </c>
      <c r="CO19" cm="1">
        <f t="array" aca="1" ref="CO19" ca="1">INDIRECT("'5)個別表'!J"&amp;(A19-1)*39+33)</f>
        <v>0</v>
      </c>
      <c r="CP19" cm="1">
        <f t="array" aca="1" ref="CP19" ca="1">INDIRECT("'5)個別表'!K"&amp;(A19-1)*39+33)</f>
        <v>0</v>
      </c>
      <c r="CQ19" cm="1">
        <f t="array" aca="1" ref="CQ19" ca="1">INDIRECT("'5)個別表'!C"&amp;(A19-1)*39+34)</f>
        <v>0</v>
      </c>
      <c r="CR19" cm="1">
        <f t="array" aca="1" ref="CR19" ca="1">INDIRECT("'5)個別表'!D"&amp;(A19-1)*39+34)</f>
        <v>0</v>
      </c>
      <c r="CS19" cm="1">
        <f t="array" aca="1" ref="CS19" ca="1">INDIRECT("'5)個別表'!E"&amp;(A19-1)*39+34)</f>
        <v>0</v>
      </c>
      <c r="CT19" cm="1">
        <f t="array" aca="1" ref="CT19" ca="1">INDIRECT("'5)個別表'!F"&amp;(A19-1)*39+34)</f>
        <v>0</v>
      </c>
      <c r="CU19" cm="1">
        <f t="array" aca="1" ref="CU19" ca="1">INDIRECT("'5)個別表'!G"&amp;(A19-1)*39+34)</f>
        <v>0</v>
      </c>
      <c r="CV19" cm="1">
        <f t="array" aca="1" ref="CV19" ca="1">INDIRECT("'5)個別表'!H"&amp;(A19-1)*39+34)</f>
        <v>0</v>
      </c>
      <c r="CW19" cm="1">
        <f t="array" aca="1" ref="CW19" ca="1">INDIRECT("'5)個別表'!I"&amp;(A19-1)*39+34)</f>
        <v>0</v>
      </c>
      <c r="CX19" cm="1">
        <f t="array" aca="1" ref="CX19" ca="1">INDIRECT("'5)個別表'!J"&amp;(A19-1)*39+34)</f>
        <v>0</v>
      </c>
      <c r="CY19" cm="1">
        <f t="array" aca="1" ref="CY19" ca="1">INDIRECT("'5)個別表'!K"&amp;(A19-1)*39+34)</f>
        <v>0</v>
      </c>
      <c r="CZ19" cm="1">
        <f t="array" aca="1" ref="CZ19" ca="1">INDIRECT("'5)個別表'!C"&amp;(A19-1)*39+35)</f>
        <v>0</v>
      </c>
      <c r="DA19" cm="1">
        <f t="array" aca="1" ref="DA19" ca="1">INDIRECT("'5)個別表'!D"&amp;(A19-1)*39+35)</f>
        <v>0</v>
      </c>
      <c r="DB19" cm="1">
        <f t="array" aca="1" ref="DB19" ca="1">INDIRECT("'5)個別表'!E"&amp;(A19-1)*39+35)</f>
        <v>0</v>
      </c>
      <c r="DC19" cm="1">
        <f t="array" aca="1" ref="DC19" ca="1">INDIRECT("'5)個別表'!F"&amp;(A19-1)*39+35)</f>
        <v>0</v>
      </c>
      <c r="DD19" cm="1">
        <f t="array" aca="1" ref="DD19" ca="1">INDIRECT("'5)個別表'!G"&amp;(A19-1)*39+35)</f>
        <v>0</v>
      </c>
      <c r="DE19" cm="1">
        <f t="array" aca="1" ref="DE19" ca="1">INDIRECT("'5)個別表'!H"&amp;(A19-1)*39+35)</f>
        <v>0</v>
      </c>
      <c r="DF19" cm="1">
        <f t="array" aca="1" ref="DF19" ca="1">INDIRECT("'5)個別表'!I"&amp;(A19-1)*39+35)</f>
        <v>0</v>
      </c>
      <c r="DG19" cm="1">
        <f t="array" aca="1" ref="DG19" ca="1">INDIRECT("'5)個別表'!J"&amp;(A19-1)*39+35)</f>
        <v>0</v>
      </c>
      <c r="DH19" cm="1">
        <f t="array" aca="1" ref="DH19" ca="1">INDIRECT("'5)個別表'!K"&amp;(A19-1)*39+35)</f>
        <v>0</v>
      </c>
      <c r="DI19" cm="1">
        <f t="array" aca="1" ref="DI19" ca="1">INDIRECT("'5)個別表'!C"&amp;(A19-1)*39+36)</f>
        <v>0</v>
      </c>
      <c r="DJ19" cm="1">
        <f t="array" aca="1" ref="DJ19" ca="1">INDIRECT("'5)個別表'!D"&amp;(A19-1)*39+36)</f>
        <v>0</v>
      </c>
      <c r="DK19" cm="1">
        <f t="array" aca="1" ref="DK19" ca="1">INDIRECT("'5)個別表'!E"&amp;(A19-1)*39+36)</f>
        <v>0</v>
      </c>
      <c r="DL19" cm="1">
        <f t="array" aca="1" ref="DL19" ca="1">INDIRECT("'5)個別表'!F"&amp;(A19-1)*39+36)</f>
        <v>0</v>
      </c>
      <c r="DM19" cm="1">
        <f t="array" aca="1" ref="DM19" ca="1">INDIRECT("'5)個別表'!G"&amp;(A19-1)*39+36)</f>
        <v>0</v>
      </c>
      <c r="DN19" cm="1">
        <f t="array" aca="1" ref="DN19" ca="1">INDIRECT("'5)個別表'!H"&amp;(A19-1)*39+36)</f>
        <v>0</v>
      </c>
      <c r="DO19" cm="1">
        <f t="array" aca="1" ref="DO19" ca="1">INDIRECT("'5)個別表'!I"&amp;(A19-1)*39+36)</f>
        <v>0</v>
      </c>
      <c r="DP19" cm="1">
        <f t="array" aca="1" ref="DP19" ca="1">INDIRECT("'5)個別表'!J"&amp;(A19-1)*39+36)</f>
        <v>0</v>
      </c>
      <c r="DQ19" cm="1">
        <f t="array" aca="1" ref="DQ19" ca="1">INDIRECT("'5)個別表'!K"&amp;(A19-1)*39+36)</f>
        <v>0</v>
      </c>
      <c r="DR19" cm="1">
        <f t="array" aca="1" ref="DR19" ca="1">INDIRECT("'5)個別表'!C"&amp;(A19-1)*39+37)</f>
        <v>0</v>
      </c>
      <c r="DS19" cm="1">
        <f t="array" aca="1" ref="DS19" ca="1">INDIRECT("'5)個別表'!D"&amp;(A19-1)*39+37)</f>
        <v>0</v>
      </c>
      <c r="DT19" cm="1">
        <f t="array" aca="1" ref="DT19" ca="1">INDIRECT("'5)個別表'!E"&amp;(A19-1)*39+37)</f>
        <v>0</v>
      </c>
      <c r="DU19" cm="1">
        <f t="array" aca="1" ref="DU19" ca="1">INDIRECT("'5)個別表'!F"&amp;(A19-1)*39+37)</f>
        <v>0</v>
      </c>
      <c r="DV19" cm="1">
        <f t="array" aca="1" ref="DV19" ca="1">INDIRECT("'5)個別表'!G"&amp;(A19-1)*39+37)</f>
        <v>0</v>
      </c>
      <c r="DW19" cm="1">
        <f t="array" aca="1" ref="DW19" ca="1">INDIRECT("'5)個別表'!H"&amp;(A19-1)*39+37)</f>
        <v>0</v>
      </c>
      <c r="DX19" cm="1">
        <f t="array" aca="1" ref="DX19" ca="1">INDIRECT("'5)個別表'!I"&amp;(A19-1)*39+37)</f>
        <v>0</v>
      </c>
      <c r="DY19" cm="1">
        <f t="array" aca="1" ref="DY19" ca="1">INDIRECT("'5)個別表'!J"&amp;(A19-1)*39+37)</f>
        <v>0</v>
      </c>
      <c r="DZ19" cm="1">
        <f t="array" aca="1" ref="DZ19" ca="1">INDIRECT("'5)個別表'!K"&amp;(A19-1)*39+37)</f>
        <v>0</v>
      </c>
      <c r="EA19" cm="1">
        <f t="array" aca="1" ref="EA19" ca="1">INDIRECT("'5)個別表'!C"&amp;(A19-1)*39+38)</f>
        <v>0</v>
      </c>
      <c r="EB19" cm="1">
        <f t="array" aca="1" ref="EB19" ca="1">INDIRECT("'5)個別表'!D"&amp;(A19-1)*39+38)</f>
        <v>0</v>
      </c>
      <c r="EC19" cm="1">
        <f t="array" aca="1" ref="EC19" ca="1">INDIRECT("'5)個別表'!E"&amp;(A19-1)*39+38)</f>
        <v>0</v>
      </c>
      <c r="ED19" cm="1">
        <f t="array" aca="1" ref="ED19" ca="1">INDIRECT("'5)個別表'!F"&amp;(A19-1)*39+38)</f>
        <v>0</v>
      </c>
      <c r="EE19" cm="1">
        <f t="array" aca="1" ref="EE19" ca="1">INDIRECT("'5)個別表'!G"&amp;(A19-1)*39+38)</f>
        <v>0</v>
      </c>
      <c r="EF19" cm="1">
        <f t="array" aca="1" ref="EF19" ca="1">INDIRECT("'5)個別表'!H"&amp;(A19-1)*39+38)</f>
        <v>0</v>
      </c>
      <c r="EG19" cm="1">
        <f t="array" aca="1" ref="EG19" ca="1">INDIRECT("'5)個別表'!I"&amp;(A19-1)*39+38)</f>
        <v>0</v>
      </c>
      <c r="EH19" cm="1">
        <f t="array" aca="1" ref="EH19" ca="1">INDIRECT("'5)個別表'!J"&amp;(A19-1)*39+38)</f>
        <v>0</v>
      </c>
      <c r="EI19" cm="1">
        <f t="array" aca="1" ref="EI19" ca="1">INDIRECT("'5)個別表'!K"&amp;(A19-1)*39+38)</f>
        <v>0</v>
      </c>
      <c r="EJ19" t="str" cm="1">
        <f t="array" aca="1" ref="EJ19" ca="1">INDIRECT("'5)個別表'!C"&amp;(A19-1)*39+39)</f>
        <v>空欄あり</v>
      </c>
      <c r="EK19" t="str" cm="1">
        <f t="array" aca="1" ref="EK19" ca="1">INDIRECT("'5)個別表'!D"&amp;(A19-1)*39+39)</f>
        <v>空欄あり</v>
      </c>
      <c r="EL19" t="str" cm="1">
        <f t="array" aca="1" ref="EL19" ca="1">INDIRECT("'5)個別表'!C"&amp;(A19-1)*39+40)</f>
        <v>-</v>
      </c>
      <c r="EM19" t="str" cm="1">
        <f t="array" aca="1" ref="EM19" ca="1">INDIRECT("'5)個別表'!D"&amp;(A19-1)*39+40)</f>
        <v>-</v>
      </c>
      <c r="EN19" t="str" cm="1">
        <f t="array" aca="1" ref="EN19" ca="1">INDIRECT("'5)個別表'!E"&amp;(A19-1)*39+40)</f>
        <v>-</v>
      </c>
    </row>
    <row r="20" spans="1:144">
      <c r="A20">
        <v>19</v>
      </c>
      <c r="B20" cm="1">
        <f t="array" aca="1" ref="B20" ca="1">INDIRECT("'5)個別表'!H"&amp;(A20-1)*39+5)</f>
        <v>0</v>
      </c>
      <c r="C20" cm="1">
        <f t="array" aca="1" ref="C20" ca="1">INDIRECT("'5)個別表'!C"&amp;(A20-1)*39+7)</f>
        <v>0</v>
      </c>
      <c r="D20" cm="1">
        <f t="array" aca="1" ref="D20" ca="1">INDIRECT("'5)個別表'!C"&amp;(A20-1)*39+8)</f>
        <v>0</v>
      </c>
      <c r="E20" cm="1">
        <f t="array" aca="1" ref="E20" ca="1">INDIRECT("'5)個別表'!C"&amp;(A20-1)*39+9)</f>
        <v>0</v>
      </c>
      <c r="F20" cm="1">
        <f t="array" aca="1" ref="F20" ca="1">INDIRECT("'5)個別表'!C"&amp;(A20-1)*39+10)</f>
        <v>0</v>
      </c>
      <c r="G20" cm="1">
        <f t="array" aca="1" ref="G20" ca="1">INDIRECT("'5)個別表'!F"&amp;(A20-1)*39+10)</f>
        <v>0</v>
      </c>
      <c r="H20" cm="1">
        <f t="array" aca="1" ref="H20" ca="1">INDIRECT("'5)個別表'!I"&amp;(A20-1)*39+10)</f>
        <v>0</v>
      </c>
      <c r="I20" cm="1">
        <f t="array" aca="1" ref="I20" ca="1">INDIRECT("'5)個別表'!C"&amp;(A20-1)*39+11)</f>
        <v>0</v>
      </c>
      <c r="J20" cm="1">
        <f t="array" aca="1" ref="J20" ca="1">INDIRECT("'5)個別表'!C"&amp;(A20-1)*39+12)</f>
        <v>0</v>
      </c>
      <c r="K20" cm="1">
        <f t="array" aca="1" ref="K20" ca="1">INDIRECT("'5)個別表'!C"&amp;(A20-1)*39+16)</f>
        <v>0</v>
      </c>
      <c r="L20" cm="1">
        <f t="array" aca="1" ref="L20" ca="1">INDIRECT("'5)個別表'!F"&amp;(A20-1)*39+16)</f>
        <v>0</v>
      </c>
      <c r="M20" cm="1">
        <f t="array" aca="1" ref="M20" ca="1">INDIRECT("'5)個別表'!H"&amp;(A20-1)*39+16)</f>
        <v>0</v>
      </c>
      <c r="N20" cm="1">
        <f t="array" aca="1" ref="N20" ca="1">INDIRECT("'5)個別表'!J"&amp;(A20-1)*39+16)</f>
        <v>0</v>
      </c>
      <c r="O20" cm="1">
        <f t="array" aca="1" ref="O20" ca="1">INDIRECT("'5)個別表'!C"&amp;(A20-1)*39+17)</f>
        <v>0</v>
      </c>
      <c r="P20" cm="1">
        <f t="array" aca="1" ref="P20" ca="1">INDIRECT("'5)個別表'!F"&amp;(A20-1)*39+17)</f>
        <v>0</v>
      </c>
      <c r="Q20" cm="1">
        <f t="array" aca="1" ref="Q20" ca="1">INDIRECT("'5)個別表'!H"&amp;(A20-1)*39+17)</f>
        <v>0</v>
      </c>
      <c r="R20" cm="1">
        <f t="array" aca="1" ref="R20" ca="1">INDIRECT("'5)個別表'!J"&amp;(A20-1)*39+17)</f>
        <v>0</v>
      </c>
      <c r="S20" cm="1">
        <f t="array" aca="1" ref="S20" ca="1">INDIRECT("'5)個別表'!C"&amp;(A20-1)*39+18)</f>
        <v>0</v>
      </c>
      <c r="T20" cm="1">
        <f t="array" aca="1" ref="T20" ca="1">INDIRECT("'5)個別表'!D"&amp;(A20-1)*39+23)</f>
        <v>0</v>
      </c>
      <c r="U20" cm="1">
        <f t="array" aca="1" ref="U20" ca="1">INDIRECT("'5)個別表'!I"&amp;(A20-1)*39+23)</f>
        <v>0</v>
      </c>
      <c r="V20" cm="1">
        <f t="array" aca="1" ref="V20" ca="1">INDIRECT("'5)個別表'!C"&amp;(A20-1)*39+26)</f>
        <v>0</v>
      </c>
      <c r="W20" cm="1">
        <f t="array" aca="1" ref="W20" ca="1">INDIRECT("'5)個別表'!D"&amp;(A20-1)*39+26)</f>
        <v>0</v>
      </c>
      <c r="X20" cm="1">
        <f t="array" aca="1" ref="X20" ca="1">INDIRECT("'5)個別表'!E"&amp;(A20-1)*39+26)</f>
        <v>0</v>
      </c>
      <c r="Y20" cm="1">
        <f t="array" aca="1" ref="Y20" ca="1">INDIRECT("'5)個別表'!F"&amp;(A20-1)*39+26)</f>
        <v>0</v>
      </c>
      <c r="Z20" cm="1">
        <f t="array" aca="1" ref="Z20" ca="1">INDIRECT("'5)個別表'!G"&amp;(A20-1)*39+26)</f>
        <v>0</v>
      </c>
      <c r="AA20" cm="1">
        <f t="array" aca="1" ref="AA20" ca="1">INDIRECT("'5)個別表'!H"&amp;(A20-1)*39+26)</f>
        <v>0</v>
      </c>
      <c r="AB20" cm="1">
        <f t="array" aca="1" ref="AB20" ca="1">INDIRECT("'5)個別表'!I"&amp;(A20-1)*39+26)</f>
        <v>0</v>
      </c>
      <c r="AC20" cm="1">
        <f t="array" aca="1" ref="AC20" ca="1">INDIRECT("'5)個別表'!J"&amp;(A20-1)*39+26)</f>
        <v>0</v>
      </c>
      <c r="AD20" cm="1">
        <f t="array" aca="1" ref="AD20" ca="1">INDIRECT("'5)個別表'!K"&amp;(A20-1)*39+26)</f>
        <v>0</v>
      </c>
      <c r="AE20" cm="1">
        <f t="array" aca="1" ref="AE20" ca="1">INDIRECT("'5)個別表'!C"&amp;(A20-1)*39+27)</f>
        <v>0</v>
      </c>
      <c r="AF20" cm="1">
        <f t="array" aca="1" ref="AF20" ca="1">INDIRECT("'5)個別表'!D"&amp;(A20-1)*39+27)</f>
        <v>0</v>
      </c>
      <c r="AG20" cm="1">
        <f t="array" aca="1" ref="AG20" ca="1">INDIRECT("'5)個別表'!E"&amp;(A20-1)*39+27)</f>
        <v>0</v>
      </c>
      <c r="AH20" cm="1">
        <f t="array" aca="1" ref="AH20" ca="1">INDIRECT("'5)個別表'!F"&amp;(A20-1)*39+27)</f>
        <v>0</v>
      </c>
      <c r="AI20" cm="1">
        <f t="array" aca="1" ref="AI20" ca="1">INDIRECT("'5)個別表'!G"&amp;(A20-1)*39+27)</f>
        <v>0</v>
      </c>
      <c r="AJ20" cm="1">
        <f t="array" aca="1" ref="AJ20" ca="1">INDIRECT("'5)個別表'!H"&amp;(A20-1)*39+27)</f>
        <v>0</v>
      </c>
      <c r="AK20" cm="1">
        <f t="array" aca="1" ref="AK20" ca="1">INDIRECT("'5)個別表'!I"&amp;(A20-1)*39+27)</f>
        <v>0</v>
      </c>
      <c r="AL20" cm="1">
        <f t="array" aca="1" ref="AL20" ca="1">INDIRECT("'5)個別表'!J"&amp;(A20-1)*39+27)</f>
        <v>0</v>
      </c>
      <c r="AM20" cm="1">
        <f t="array" aca="1" ref="AM20" ca="1">INDIRECT("'5)個別表'!K"&amp;(A20-1)*39+27)</f>
        <v>0</v>
      </c>
      <c r="AN20" cm="1">
        <f t="array" aca="1" ref="AN20" ca="1">INDIRECT("'5)個別表'!C"&amp;(A20-1)*39+28)</f>
        <v>0</v>
      </c>
      <c r="AO20" cm="1">
        <f t="array" aca="1" ref="AO20" ca="1">INDIRECT("'5)個別表'!D"&amp;(A20-1)*39+28)</f>
        <v>0</v>
      </c>
      <c r="AP20" cm="1">
        <f t="array" aca="1" ref="AP20" ca="1">INDIRECT("'5)個別表'!E"&amp;(A20-1)*39+28)</f>
        <v>0</v>
      </c>
      <c r="AQ20" cm="1">
        <f t="array" aca="1" ref="AQ20" ca="1">INDIRECT("'5)個別表'!F"&amp;(A20-1)*39+28)</f>
        <v>0</v>
      </c>
      <c r="AR20" cm="1">
        <f t="array" aca="1" ref="AR20" ca="1">INDIRECT("'5)個別表'!G"&amp;(A20-1)*39+28)</f>
        <v>0</v>
      </c>
      <c r="AS20" cm="1">
        <f t="array" aca="1" ref="AS20" ca="1">INDIRECT("'5)個別表'!H"&amp;(A20-1)*39+28)</f>
        <v>0</v>
      </c>
      <c r="AT20" cm="1">
        <f t="array" aca="1" ref="AT20" ca="1">INDIRECT("'5)個別表'!I"&amp;(A20-1)*39+28)</f>
        <v>0</v>
      </c>
      <c r="AU20" cm="1">
        <f t="array" aca="1" ref="AU20" ca="1">INDIRECT("'5)個別表'!J"&amp;(A20-1)*39+28)</f>
        <v>0</v>
      </c>
      <c r="AV20" cm="1">
        <f t="array" aca="1" ref="AV20" ca="1">INDIRECT("'5)個別表'!K"&amp;(A20-1)*39+28)</f>
        <v>0</v>
      </c>
      <c r="AW20" cm="1">
        <f t="array" aca="1" ref="AW20" ca="1">INDIRECT("'5)個別表'!C"&amp;(A20-1)*39+29)</f>
        <v>0</v>
      </c>
      <c r="AX20" cm="1">
        <f t="array" aca="1" ref="AX20" ca="1">INDIRECT("'5)個別表'!D"&amp;(A20-1)*39+29)</f>
        <v>0</v>
      </c>
      <c r="AY20" cm="1">
        <f t="array" aca="1" ref="AY20" ca="1">INDIRECT("'5)個別表'!E"&amp;(A20-1)*39+29)</f>
        <v>0</v>
      </c>
      <c r="AZ20" cm="1">
        <f t="array" aca="1" ref="AZ20" ca="1">INDIRECT("'5)個別表'!F"&amp;(A20-1)*39+29)</f>
        <v>0</v>
      </c>
      <c r="BA20" cm="1">
        <f t="array" aca="1" ref="BA20" ca="1">INDIRECT("'5)個別表'!G"&amp;(A20-1)*39+29)</f>
        <v>0</v>
      </c>
      <c r="BB20" cm="1">
        <f t="array" aca="1" ref="BB20" ca="1">INDIRECT("'5)個別表'!H"&amp;(A20-1)*39+29)</f>
        <v>0</v>
      </c>
      <c r="BC20" cm="1">
        <f t="array" aca="1" ref="BC20" ca="1">INDIRECT("'5)個別表'!I"&amp;(A20-1)*39+29)</f>
        <v>0</v>
      </c>
      <c r="BD20" cm="1">
        <f t="array" aca="1" ref="BD20" ca="1">INDIRECT("'5)個別表'!J"&amp;(A20-1)*39+29)</f>
        <v>0</v>
      </c>
      <c r="BE20" cm="1">
        <f t="array" aca="1" ref="BE20" ca="1">INDIRECT("'5)個別表'!K"&amp;(A20-1)*39+29)</f>
        <v>0</v>
      </c>
      <c r="BF20" cm="1">
        <f t="array" aca="1" ref="BF20" ca="1">INDIRECT("'5)個別表'!C"&amp;(A20-1)*39+30)</f>
        <v>0</v>
      </c>
      <c r="BG20" cm="1">
        <f t="array" aca="1" ref="BG20" ca="1">INDIRECT("'5)個別表'!D"&amp;(A20-1)*39+30)</f>
        <v>0</v>
      </c>
      <c r="BH20" cm="1">
        <f t="array" aca="1" ref="BH20" ca="1">INDIRECT("'5)個別表'!E"&amp;(A20-1)*39+30)</f>
        <v>0</v>
      </c>
      <c r="BI20" cm="1">
        <f t="array" aca="1" ref="BI20" ca="1">INDIRECT("'5)個別表'!F"&amp;(A20-1)*39+30)</f>
        <v>0</v>
      </c>
      <c r="BJ20" cm="1">
        <f t="array" aca="1" ref="BJ20" ca="1">INDIRECT("'5)個別表'!G"&amp;(A20-1)*39+30)</f>
        <v>0</v>
      </c>
      <c r="BK20" cm="1">
        <f t="array" aca="1" ref="BK20" ca="1">INDIRECT("'5)個別表'!H"&amp;(A20-1)*39+30)</f>
        <v>0</v>
      </c>
      <c r="BL20" cm="1">
        <f t="array" aca="1" ref="BL20" ca="1">INDIRECT("'5)個別表'!I"&amp;(A20-1)*39+30)</f>
        <v>0</v>
      </c>
      <c r="BM20" cm="1">
        <f t="array" aca="1" ref="BM20" ca="1">INDIRECT("'5)個別表'!J"&amp;(A20-1)*39+30)</f>
        <v>0</v>
      </c>
      <c r="BN20" cm="1">
        <f t="array" aca="1" ref="BN20" ca="1">INDIRECT("'5)個別表'!K"&amp;(A20-1)*39+30)</f>
        <v>0</v>
      </c>
      <c r="BO20" cm="1">
        <f t="array" aca="1" ref="BO20" ca="1">INDIRECT("'5)個別表'!C"&amp;(A20-1)*39+31)</f>
        <v>0</v>
      </c>
      <c r="BP20" cm="1">
        <f t="array" aca="1" ref="BP20" ca="1">INDIRECT("'5)個別表'!D"&amp;(A20-1)*39+31)</f>
        <v>0</v>
      </c>
      <c r="BQ20" cm="1">
        <f t="array" aca="1" ref="BQ20" ca="1">INDIRECT("'5)個別表'!E"&amp;(A20-1)*39+31)</f>
        <v>0</v>
      </c>
      <c r="BR20" cm="1">
        <f t="array" aca="1" ref="BR20" ca="1">INDIRECT("'5)個別表'!F"&amp;(A20-1)*39+31)</f>
        <v>0</v>
      </c>
      <c r="BS20" cm="1">
        <f t="array" aca="1" ref="BS20" ca="1">INDIRECT("'5)個別表'!G"&amp;(A20-1)*39+31)</f>
        <v>0</v>
      </c>
      <c r="BT20" cm="1">
        <f t="array" aca="1" ref="BT20" ca="1">INDIRECT("'5)個別表'!H"&amp;(A20-1)*39+31)</f>
        <v>0</v>
      </c>
      <c r="BU20" cm="1">
        <f t="array" aca="1" ref="BU20" ca="1">INDIRECT("'5)個別表'!I"&amp;(A20-1)*39+31)</f>
        <v>0</v>
      </c>
      <c r="BV20" cm="1">
        <f t="array" aca="1" ref="BV20" ca="1">INDIRECT("'5)個別表'!J"&amp;(A20-1)*39+31)</f>
        <v>0</v>
      </c>
      <c r="BW20" cm="1">
        <f t="array" aca="1" ref="BW20" ca="1">INDIRECT("'5)個別表'!K"&amp;(A20-1)*39+31)</f>
        <v>0</v>
      </c>
      <c r="BX20" cm="1">
        <f t="array" aca="1" ref="BX20" ca="1">INDIRECT("'5)個別表'!C"&amp;(A20-1)*39+32)</f>
        <v>0</v>
      </c>
      <c r="BY20" cm="1">
        <f t="array" aca="1" ref="BY20" ca="1">INDIRECT("'5)個別表'!D"&amp;(A20-1)*39+32)</f>
        <v>0</v>
      </c>
      <c r="BZ20" cm="1">
        <f t="array" aca="1" ref="BZ20" ca="1">INDIRECT("'5)個別表'!E"&amp;(A20-1)*39+32)</f>
        <v>0</v>
      </c>
      <c r="CA20" cm="1">
        <f t="array" aca="1" ref="CA20" ca="1">INDIRECT("'5)個別表'!F"&amp;(A20-1)*39+32)</f>
        <v>0</v>
      </c>
      <c r="CB20" cm="1">
        <f t="array" aca="1" ref="CB20" ca="1">INDIRECT("'5)個別表'!G"&amp;(A20-1)*39+32)</f>
        <v>0</v>
      </c>
      <c r="CC20" cm="1">
        <f t="array" aca="1" ref="CC20" ca="1">INDIRECT("'5)個別表'!H"&amp;(A20-1)*39+32)</f>
        <v>0</v>
      </c>
      <c r="CD20" cm="1">
        <f t="array" aca="1" ref="CD20" ca="1">INDIRECT("'5)個別表'!I"&amp;(A20-1)*39+32)</f>
        <v>0</v>
      </c>
      <c r="CE20" cm="1">
        <f t="array" aca="1" ref="CE20" ca="1">INDIRECT("'5)個別表'!J"&amp;(A20-1)*39+32)</f>
        <v>0</v>
      </c>
      <c r="CF20" cm="1">
        <f t="array" aca="1" ref="CF20" ca="1">INDIRECT("'5)個別表'!K"&amp;(A20-1)*39+32)</f>
        <v>0</v>
      </c>
      <c r="CG20" t="str" cm="1">
        <f t="array" aca="1" ref="CG20" ca="1">INDIRECT("'5)個別表'!A"&amp;(A20-1)*39+33)</f>
        <v>⑧選択してください（プルダウン）</v>
      </c>
      <c r="CH20" cm="1">
        <f t="array" aca="1" ref="CH20" ca="1">INDIRECT("'5)個別表'!C"&amp;(A20-1)*39+33)</f>
        <v>0</v>
      </c>
      <c r="CI20" cm="1">
        <f t="array" aca="1" ref="CI20" ca="1">INDIRECT("'5)個別表'!D"&amp;(A20-1)*39+33)</f>
        <v>0</v>
      </c>
      <c r="CJ20" cm="1">
        <f t="array" aca="1" ref="CJ20" ca="1">INDIRECT("'5)個別表'!E"&amp;(A20-1)*39+33)</f>
        <v>0</v>
      </c>
      <c r="CK20" cm="1">
        <f t="array" aca="1" ref="CK20" ca="1">INDIRECT("'5)個別表'!F"&amp;(A20-1)*39+33)</f>
        <v>0</v>
      </c>
      <c r="CL20" cm="1">
        <f t="array" aca="1" ref="CL20" ca="1">INDIRECT("'5)個別表'!G"&amp;(A20-1)*39+33)</f>
        <v>0</v>
      </c>
      <c r="CM20" cm="1">
        <f t="array" aca="1" ref="CM20" ca="1">INDIRECT("'5)個別表'!H"&amp;(A20-1)*39+33)</f>
        <v>0</v>
      </c>
      <c r="CN20" cm="1">
        <f t="array" aca="1" ref="CN20" ca="1">INDIRECT("'5)個別表'!I"&amp;(A20-1)*39+33)</f>
        <v>0</v>
      </c>
      <c r="CO20" cm="1">
        <f t="array" aca="1" ref="CO20" ca="1">INDIRECT("'5)個別表'!J"&amp;(A20-1)*39+33)</f>
        <v>0</v>
      </c>
      <c r="CP20" cm="1">
        <f t="array" aca="1" ref="CP20" ca="1">INDIRECT("'5)個別表'!K"&amp;(A20-1)*39+33)</f>
        <v>0</v>
      </c>
      <c r="CQ20" cm="1">
        <f t="array" aca="1" ref="CQ20" ca="1">INDIRECT("'5)個別表'!C"&amp;(A20-1)*39+34)</f>
        <v>0</v>
      </c>
      <c r="CR20" cm="1">
        <f t="array" aca="1" ref="CR20" ca="1">INDIRECT("'5)個別表'!D"&amp;(A20-1)*39+34)</f>
        <v>0</v>
      </c>
      <c r="CS20" cm="1">
        <f t="array" aca="1" ref="CS20" ca="1">INDIRECT("'5)個別表'!E"&amp;(A20-1)*39+34)</f>
        <v>0</v>
      </c>
      <c r="CT20" cm="1">
        <f t="array" aca="1" ref="CT20" ca="1">INDIRECT("'5)個別表'!F"&amp;(A20-1)*39+34)</f>
        <v>0</v>
      </c>
      <c r="CU20" cm="1">
        <f t="array" aca="1" ref="CU20" ca="1">INDIRECT("'5)個別表'!G"&amp;(A20-1)*39+34)</f>
        <v>0</v>
      </c>
      <c r="CV20" cm="1">
        <f t="array" aca="1" ref="CV20" ca="1">INDIRECT("'5)個別表'!H"&amp;(A20-1)*39+34)</f>
        <v>0</v>
      </c>
      <c r="CW20" cm="1">
        <f t="array" aca="1" ref="CW20" ca="1">INDIRECT("'5)個別表'!I"&amp;(A20-1)*39+34)</f>
        <v>0</v>
      </c>
      <c r="CX20" cm="1">
        <f t="array" aca="1" ref="CX20" ca="1">INDIRECT("'5)個別表'!J"&amp;(A20-1)*39+34)</f>
        <v>0</v>
      </c>
      <c r="CY20" cm="1">
        <f t="array" aca="1" ref="CY20" ca="1">INDIRECT("'5)個別表'!K"&amp;(A20-1)*39+34)</f>
        <v>0</v>
      </c>
      <c r="CZ20" cm="1">
        <f t="array" aca="1" ref="CZ20" ca="1">INDIRECT("'5)個別表'!C"&amp;(A20-1)*39+35)</f>
        <v>0</v>
      </c>
      <c r="DA20" cm="1">
        <f t="array" aca="1" ref="DA20" ca="1">INDIRECT("'5)個別表'!D"&amp;(A20-1)*39+35)</f>
        <v>0</v>
      </c>
      <c r="DB20" cm="1">
        <f t="array" aca="1" ref="DB20" ca="1">INDIRECT("'5)個別表'!E"&amp;(A20-1)*39+35)</f>
        <v>0</v>
      </c>
      <c r="DC20" cm="1">
        <f t="array" aca="1" ref="DC20" ca="1">INDIRECT("'5)個別表'!F"&amp;(A20-1)*39+35)</f>
        <v>0</v>
      </c>
      <c r="DD20" cm="1">
        <f t="array" aca="1" ref="DD20" ca="1">INDIRECT("'5)個別表'!G"&amp;(A20-1)*39+35)</f>
        <v>0</v>
      </c>
      <c r="DE20" cm="1">
        <f t="array" aca="1" ref="DE20" ca="1">INDIRECT("'5)個別表'!H"&amp;(A20-1)*39+35)</f>
        <v>0</v>
      </c>
      <c r="DF20" cm="1">
        <f t="array" aca="1" ref="DF20" ca="1">INDIRECT("'5)個別表'!I"&amp;(A20-1)*39+35)</f>
        <v>0</v>
      </c>
      <c r="DG20" cm="1">
        <f t="array" aca="1" ref="DG20" ca="1">INDIRECT("'5)個別表'!J"&amp;(A20-1)*39+35)</f>
        <v>0</v>
      </c>
      <c r="DH20" cm="1">
        <f t="array" aca="1" ref="DH20" ca="1">INDIRECT("'5)個別表'!K"&amp;(A20-1)*39+35)</f>
        <v>0</v>
      </c>
      <c r="DI20" cm="1">
        <f t="array" aca="1" ref="DI20" ca="1">INDIRECT("'5)個別表'!C"&amp;(A20-1)*39+36)</f>
        <v>0</v>
      </c>
      <c r="DJ20" cm="1">
        <f t="array" aca="1" ref="DJ20" ca="1">INDIRECT("'5)個別表'!D"&amp;(A20-1)*39+36)</f>
        <v>0</v>
      </c>
      <c r="DK20" cm="1">
        <f t="array" aca="1" ref="DK20" ca="1">INDIRECT("'5)個別表'!E"&amp;(A20-1)*39+36)</f>
        <v>0</v>
      </c>
      <c r="DL20" cm="1">
        <f t="array" aca="1" ref="DL20" ca="1">INDIRECT("'5)個別表'!F"&amp;(A20-1)*39+36)</f>
        <v>0</v>
      </c>
      <c r="DM20" cm="1">
        <f t="array" aca="1" ref="DM20" ca="1">INDIRECT("'5)個別表'!G"&amp;(A20-1)*39+36)</f>
        <v>0</v>
      </c>
      <c r="DN20" cm="1">
        <f t="array" aca="1" ref="DN20" ca="1">INDIRECT("'5)個別表'!H"&amp;(A20-1)*39+36)</f>
        <v>0</v>
      </c>
      <c r="DO20" cm="1">
        <f t="array" aca="1" ref="DO20" ca="1">INDIRECT("'5)個別表'!I"&amp;(A20-1)*39+36)</f>
        <v>0</v>
      </c>
      <c r="DP20" cm="1">
        <f t="array" aca="1" ref="DP20" ca="1">INDIRECT("'5)個別表'!J"&amp;(A20-1)*39+36)</f>
        <v>0</v>
      </c>
      <c r="DQ20" cm="1">
        <f t="array" aca="1" ref="DQ20" ca="1">INDIRECT("'5)個別表'!K"&amp;(A20-1)*39+36)</f>
        <v>0</v>
      </c>
      <c r="DR20" cm="1">
        <f t="array" aca="1" ref="DR20" ca="1">INDIRECT("'5)個別表'!C"&amp;(A20-1)*39+37)</f>
        <v>0</v>
      </c>
      <c r="DS20" cm="1">
        <f t="array" aca="1" ref="DS20" ca="1">INDIRECT("'5)個別表'!D"&amp;(A20-1)*39+37)</f>
        <v>0</v>
      </c>
      <c r="DT20" cm="1">
        <f t="array" aca="1" ref="DT20" ca="1">INDIRECT("'5)個別表'!E"&amp;(A20-1)*39+37)</f>
        <v>0</v>
      </c>
      <c r="DU20" cm="1">
        <f t="array" aca="1" ref="DU20" ca="1">INDIRECT("'5)個別表'!F"&amp;(A20-1)*39+37)</f>
        <v>0</v>
      </c>
      <c r="DV20" cm="1">
        <f t="array" aca="1" ref="DV20" ca="1">INDIRECT("'5)個別表'!G"&amp;(A20-1)*39+37)</f>
        <v>0</v>
      </c>
      <c r="DW20" cm="1">
        <f t="array" aca="1" ref="DW20" ca="1">INDIRECT("'5)個別表'!H"&amp;(A20-1)*39+37)</f>
        <v>0</v>
      </c>
      <c r="DX20" cm="1">
        <f t="array" aca="1" ref="DX20" ca="1">INDIRECT("'5)個別表'!I"&amp;(A20-1)*39+37)</f>
        <v>0</v>
      </c>
      <c r="DY20" cm="1">
        <f t="array" aca="1" ref="DY20" ca="1">INDIRECT("'5)個別表'!J"&amp;(A20-1)*39+37)</f>
        <v>0</v>
      </c>
      <c r="DZ20" cm="1">
        <f t="array" aca="1" ref="DZ20" ca="1">INDIRECT("'5)個別表'!K"&amp;(A20-1)*39+37)</f>
        <v>0</v>
      </c>
      <c r="EA20" cm="1">
        <f t="array" aca="1" ref="EA20" ca="1">INDIRECT("'5)個別表'!C"&amp;(A20-1)*39+38)</f>
        <v>0</v>
      </c>
      <c r="EB20" cm="1">
        <f t="array" aca="1" ref="EB20" ca="1">INDIRECT("'5)個別表'!D"&amp;(A20-1)*39+38)</f>
        <v>0</v>
      </c>
      <c r="EC20" cm="1">
        <f t="array" aca="1" ref="EC20" ca="1">INDIRECT("'5)個別表'!E"&amp;(A20-1)*39+38)</f>
        <v>0</v>
      </c>
      <c r="ED20" cm="1">
        <f t="array" aca="1" ref="ED20" ca="1">INDIRECT("'5)個別表'!F"&amp;(A20-1)*39+38)</f>
        <v>0</v>
      </c>
      <c r="EE20" cm="1">
        <f t="array" aca="1" ref="EE20" ca="1">INDIRECT("'5)個別表'!G"&amp;(A20-1)*39+38)</f>
        <v>0</v>
      </c>
      <c r="EF20" cm="1">
        <f t="array" aca="1" ref="EF20" ca="1">INDIRECT("'5)個別表'!H"&amp;(A20-1)*39+38)</f>
        <v>0</v>
      </c>
      <c r="EG20" cm="1">
        <f t="array" aca="1" ref="EG20" ca="1">INDIRECT("'5)個別表'!I"&amp;(A20-1)*39+38)</f>
        <v>0</v>
      </c>
      <c r="EH20" cm="1">
        <f t="array" aca="1" ref="EH20" ca="1">INDIRECT("'5)個別表'!J"&amp;(A20-1)*39+38)</f>
        <v>0</v>
      </c>
      <c r="EI20" cm="1">
        <f t="array" aca="1" ref="EI20" ca="1">INDIRECT("'5)個別表'!K"&amp;(A20-1)*39+38)</f>
        <v>0</v>
      </c>
      <c r="EJ20" t="str" cm="1">
        <f t="array" aca="1" ref="EJ20" ca="1">INDIRECT("'5)個別表'!C"&amp;(A20-1)*39+39)</f>
        <v>空欄あり</v>
      </c>
      <c r="EK20" t="str" cm="1">
        <f t="array" aca="1" ref="EK20" ca="1">INDIRECT("'5)個別表'!D"&amp;(A20-1)*39+39)</f>
        <v>空欄あり</v>
      </c>
      <c r="EL20" t="str" cm="1">
        <f t="array" aca="1" ref="EL20" ca="1">INDIRECT("'5)個別表'!C"&amp;(A20-1)*39+40)</f>
        <v>-</v>
      </c>
      <c r="EM20" t="str" cm="1">
        <f t="array" aca="1" ref="EM20" ca="1">INDIRECT("'5)個別表'!D"&amp;(A20-1)*39+40)</f>
        <v>-</v>
      </c>
      <c r="EN20" t="str" cm="1">
        <f t="array" aca="1" ref="EN20" ca="1">INDIRECT("'5)個別表'!E"&amp;(A20-1)*39+40)</f>
        <v>-</v>
      </c>
    </row>
    <row r="21" spans="1:144">
      <c r="A21">
        <v>20</v>
      </c>
      <c r="B21" cm="1">
        <f t="array" aca="1" ref="B21" ca="1">INDIRECT("'5)個別表'!H"&amp;(A21-1)*39+5)</f>
        <v>0</v>
      </c>
      <c r="C21" cm="1">
        <f t="array" aca="1" ref="C21" ca="1">INDIRECT("'5)個別表'!C"&amp;(A21-1)*39+7)</f>
        <v>0</v>
      </c>
      <c r="D21" cm="1">
        <f t="array" aca="1" ref="D21" ca="1">INDIRECT("'5)個別表'!C"&amp;(A21-1)*39+8)</f>
        <v>0</v>
      </c>
      <c r="E21" cm="1">
        <f t="array" aca="1" ref="E21" ca="1">INDIRECT("'5)個別表'!C"&amp;(A21-1)*39+9)</f>
        <v>0</v>
      </c>
      <c r="F21" cm="1">
        <f t="array" aca="1" ref="F21" ca="1">INDIRECT("'5)個別表'!C"&amp;(A21-1)*39+10)</f>
        <v>0</v>
      </c>
      <c r="G21" cm="1">
        <f t="array" aca="1" ref="G21" ca="1">INDIRECT("'5)個別表'!F"&amp;(A21-1)*39+10)</f>
        <v>0</v>
      </c>
      <c r="H21" cm="1">
        <f t="array" aca="1" ref="H21" ca="1">INDIRECT("'5)個別表'!I"&amp;(A21-1)*39+10)</f>
        <v>0</v>
      </c>
      <c r="I21" cm="1">
        <f t="array" aca="1" ref="I21" ca="1">INDIRECT("'5)個別表'!C"&amp;(A21-1)*39+11)</f>
        <v>0</v>
      </c>
      <c r="J21" cm="1">
        <f t="array" aca="1" ref="J21" ca="1">INDIRECT("'5)個別表'!C"&amp;(A21-1)*39+12)</f>
        <v>0</v>
      </c>
      <c r="K21" cm="1">
        <f t="array" aca="1" ref="K21" ca="1">INDIRECT("'5)個別表'!C"&amp;(A21-1)*39+16)</f>
        <v>0</v>
      </c>
      <c r="L21" cm="1">
        <f t="array" aca="1" ref="L21" ca="1">INDIRECT("'5)個別表'!F"&amp;(A21-1)*39+16)</f>
        <v>0</v>
      </c>
      <c r="M21" cm="1">
        <f t="array" aca="1" ref="M21" ca="1">INDIRECT("'5)個別表'!H"&amp;(A21-1)*39+16)</f>
        <v>0</v>
      </c>
      <c r="N21" cm="1">
        <f t="array" aca="1" ref="N21" ca="1">INDIRECT("'5)個別表'!J"&amp;(A21-1)*39+16)</f>
        <v>0</v>
      </c>
      <c r="O21" cm="1">
        <f t="array" aca="1" ref="O21" ca="1">INDIRECT("'5)個別表'!C"&amp;(A21-1)*39+17)</f>
        <v>0</v>
      </c>
      <c r="P21" cm="1">
        <f t="array" aca="1" ref="P21" ca="1">INDIRECT("'5)個別表'!F"&amp;(A21-1)*39+17)</f>
        <v>0</v>
      </c>
      <c r="Q21" cm="1">
        <f t="array" aca="1" ref="Q21" ca="1">INDIRECT("'5)個別表'!H"&amp;(A21-1)*39+17)</f>
        <v>0</v>
      </c>
      <c r="R21" cm="1">
        <f t="array" aca="1" ref="R21" ca="1">INDIRECT("'5)個別表'!J"&amp;(A21-1)*39+17)</f>
        <v>0</v>
      </c>
      <c r="S21" cm="1">
        <f t="array" aca="1" ref="S21" ca="1">INDIRECT("'5)個別表'!C"&amp;(A21-1)*39+18)</f>
        <v>0</v>
      </c>
      <c r="T21" cm="1">
        <f t="array" aca="1" ref="T21" ca="1">INDIRECT("'5)個別表'!D"&amp;(A21-1)*39+23)</f>
        <v>0</v>
      </c>
      <c r="U21" cm="1">
        <f t="array" aca="1" ref="U21" ca="1">INDIRECT("'5)個別表'!I"&amp;(A21-1)*39+23)</f>
        <v>0</v>
      </c>
      <c r="V21" cm="1">
        <f t="array" aca="1" ref="V21" ca="1">INDIRECT("'5)個別表'!C"&amp;(A21-1)*39+26)</f>
        <v>0</v>
      </c>
      <c r="W21" cm="1">
        <f t="array" aca="1" ref="W21" ca="1">INDIRECT("'5)個別表'!D"&amp;(A21-1)*39+26)</f>
        <v>0</v>
      </c>
      <c r="X21" cm="1">
        <f t="array" aca="1" ref="X21" ca="1">INDIRECT("'5)個別表'!E"&amp;(A21-1)*39+26)</f>
        <v>0</v>
      </c>
      <c r="Y21" cm="1">
        <f t="array" aca="1" ref="Y21" ca="1">INDIRECT("'5)個別表'!F"&amp;(A21-1)*39+26)</f>
        <v>0</v>
      </c>
      <c r="Z21" cm="1">
        <f t="array" aca="1" ref="Z21" ca="1">INDIRECT("'5)個別表'!G"&amp;(A21-1)*39+26)</f>
        <v>0</v>
      </c>
      <c r="AA21" cm="1">
        <f t="array" aca="1" ref="AA21" ca="1">INDIRECT("'5)個別表'!H"&amp;(A21-1)*39+26)</f>
        <v>0</v>
      </c>
      <c r="AB21" cm="1">
        <f t="array" aca="1" ref="AB21" ca="1">INDIRECT("'5)個別表'!I"&amp;(A21-1)*39+26)</f>
        <v>0</v>
      </c>
      <c r="AC21" cm="1">
        <f t="array" aca="1" ref="AC21" ca="1">INDIRECT("'5)個別表'!J"&amp;(A21-1)*39+26)</f>
        <v>0</v>
      </c>
      <c r="AD21" cm="1">
        <f t="array" aca="1" ref="AD21" ca="1">INDIRECT("'5)個別表'!K"&amp;(A21-1)*39+26)</f>
        <v>0</v>
      </c>
      <c r="AE21" cm="1">
        <f t="array" aca="1" ref="AE21" ca="1">INDIRECT("'5)個別表'!C"&amp;(A21-1)*39+27)</f>
        <v>0</v>
      </c>
      <c r="AF21" cm="1">
        <f t="array" aca="1" ref="AF21" ca="1">INDIRECT("'5)個別表'!D"&amp;(A21-1)*39+27)</f>
        <v>0</v>
      </c>
      <c r="AG21" cm="1">
        <f t="array" aca="1" ref="AG21" ca="1">INDIRECT("'5)個別表'!E"&amp;(A21-1)*39+27)</f>
        <v>0</v>
      </c>
      <c r="AH21" cm="1">
        <f t="array" aca="1" ref="AH21" ca="1">INDIRECT("'5)個別表'!F"&amp;(A21-1)*39+27)</f>
        <v>0</v>
      </c>
      <c r="AI21" cm="1">
        <f t="array" aca="1" ref="AI21" ca="1">INDIRECT("'5)個別表'!G"&amp;(A21-1)*39+27)</f>
        <v>0</v>
      </c>
      <c r="AJ21" cm="1">
        <f t="array" aca="1" ref="AJ21" ca="1">INDIRECT("'5)個別表'!H"&amp;(A21-1)*39+27)</f>
        <v>0</v>
      </c>
      <c r="AK21" cm="1">
        <f t="array" aca="1" ref="AK21" ca="1">INDIRECT("'5)個別表'!I"&amp;(A21-1)*39+27)</f>
        <v>0</v>
      </c>
      <c r="AL21" cm="1">
        <f t="array" aca="1" ref="AL21" ca="1">INDIRECT("'5)個別表'!J"&amp;(A21-1)*39+27)</f>
        <v>0</v>
      </c>
      <c r="AM21" cm="1">
        <f t="array" aca="1" ref="AM21" ca="1">INDIRECT("'5)個別表'!K"&amp;(A21-1)*39+27)</f>
        <v>0</v>
      </c>
      <c r="AN21" cm="1">
        <f t="array" aca="1" ref="AN21" ca="1">INDIRECT("'5)個別表'!C"&amp;(A21-1)*39+28)</f>
        <v>0</v>
      </c>
      <c r="AO21" cm="1">
        <f t="array" aca="1" ref="AO21" ca="1">INDIRECT("'5)個別表'!D"&amp;(A21-1)*39+28)</f>
        <v>0</v>
      </c>
      <c r="AP21" cm="1">
        <f t="array" aca="1" ref="AP21" ca="1">INDIRECT("'5)個別表'!E"&amp;(A21-1)*39+28)</f>
        <v>0</v>
      </c>
      <c r="AQ21" cm="1">
        <f t="array" aca="1" ref="AQ21" ca="1">INDIRECT("'5)個別表'!F"&amp;(A21-1)*39+28)</f>
        <v>0</v>
      </c>
      <c r="AR21" cm="1">
        <f t="array" aca="1" ref="AR21" ca="1">INDIRECT("'5)個別表'!G"&amp;(A21-1)*39+28)</f>
        <v>0</v>
      </c>
      <c r="AS21" cm="1">
        <f t="array" aca="1" ref="AS21" ca="1">INDIRECT("'5)個別表'!H"&amp;(A21-1)*39+28)</f>
        <v>0</v>
      </c>
      <c r="AT21" cm="1">
        <f t="array" aca="1" ref="AT21" ca="1">INDIRECT("'5)個別表'!I"&amp;(A21-1)*39+28)</f>
        <v>0</v>
      </c>
      <c r="AU21" cm="1">
        <f t="array" aca="1" ref="AU21" ca="1">INDIRECT("'5)個別表'!J"&amp;(A21-1)*39+28)</f>
        <v>0</v>
      </c>
      <c r="AV21" cm="1">
        <f t="array" aca="1" ref="AV21" ca="1">INDIRECT("'5)個別表'!K"&amp;(A21-1)*39+28)</f>
        <v>0</v>
      </c>
      <c r="AW21" cm="1">
        <f t="array" aca="1" ref="AW21" ca="1">INDIRECT("'5)個別表'!C"&amp;(A21-1)*39+29)</f>
        <v>0</v>
      </c>
      <c r="AX21" cm="1">
        <f t="array" aca="1" ref="AX21" ca="1">INDIRECT("'5)個別表'!D"&amp;(A21-1)*39+29)</f>
        <v>0</v>
      </c>
      <c r="AY21" cm="1">
        <f t="array" aca="1" ref="AY21" ca="1">INDIRECT("'5)個別表'!E"&amp;(A21-1)*39+29)</f>
        <v>0</v>
      </c>
      <c r="AZ21" cm="1">
        <f t="array" aca="1" ref="AZ21" ca="1">INDIRECT("'5)個別表'!F"&amp;(A21-1)*39+29)</f>
        <v>0</v>
      </c>
      <c r="BA21" cm="1">
        <f t="array" aca="1" ref="BA21" ca="1">INDIRECT("'5)個別表'!G"&amp;(A21-1)*39+29)</f>
        <v>0</v>
      </c>
      <c r="BB21" cm="1">
        <f t="array" aca="1" ref="BB21" ca="1">INDIRECT("'5)個別表'!H"&amp;(A21-1)*39+29)</f>
        <v>0</v>
      </c>
      <c r="BC21" cm="1">
        <f t="array" aca="1" ref="BC21" ca="1">INDIRECT("'5)個別表'!I"&amp;(A21-1)*39+29)</f>
        <v>0</v>
      </c>
      <c r="BD21" cm="1">
        <f t="array" aca="1" ref="BD21" ca="1">INDIRECT("'5)個別表'!J"&amp;(A21-1)*39+29)</f>
        <v>0</v>
      </c>
      <c r="BE21" cm="1">
        <f t="array" aca="1" ref="BE21" ca="1">INDIRECT("'5)個別表'!K"&amp;(A21-1)*39+29)</f>
        <v>0</v>
      </c>
      <c r="BF21" cm="1">
        <f t="array" aca="1" ref="BF21" ca="1">INDIRECT("'5)個別表'!C"&amp;(A21-1)*39+30)</f>
        <v>0</v>
      </c>
      <c r="BG21" cm="1">
        <f t="array" aca="1" ref="BG21" ca="1">INDIRECT("'5)個別表'!D"&amp;(A21-1)*39+30)</f>
        <v>0</v>
      </c>
      <c r="BH21" cm="1">
        <f t="array" aca="1" ref="BH21" ca="1">INDIRECT("'5)個別表'!E"&amp;(A21-1)*39+30)</f>
        <v>0</v>
      </c>
      <c r="BI21" cm="1">
        <f t="array" aca="1" ref="BI21" ca="1">INDIRECT("'5)個別表'!F"&amp;(A21-1)*39+30)</f>
        <v>0</v>
      </c>
      <c r="BJ21" cm="1">
        <f t="array" aca="1" ref="BJ21" ca="1">INDIRECT("'5)個別表'!G"&amp;(A21-1)*39+30)</f>
        <v>0</v>
      </c>
      <c r="BK21" cm="1">
        <f t="array" aca="1" ref="BK21" ca="1">INDIRECT("'5)個別表'!H"&amp;(A21-1)*39+30)</f>
        <v>0</v>
      </c>
      <c r="BL21" cm="1">
        <f t="array" aca="1" ref="BL21" ca="1">INDIRECT("'5)個別表'!I"&amp;(A21-1)*39+30)</f>
        <v>0</v>
      </c>
      <c r="BM21" cm="1">
        <f t="array" aca="1" ref="BM21" ca="1">INDIRECT("'5)個別表'!J"&amp;(A21-1)*39+30)</f>
        <v>0</v>
      </c>
      <c r="BN21" cm="1">
        <f t="array" aca="1" ref="BN21" ca="1">INDIRECT("'5)個別表'!K"&amp;(A21-1)*39+30)</f>
        <v>0</v>
      </c>
      <c r="BO21" cm="1">
        <f t="array" aca="1" ref="BO21" ca="1">INDIRECT("'5)個別表'!C"&amp;(A21-1)*39+31)</f>
        <v>0</v>
      </c>
      <c r="BP21" cm="1">
        <f t="array" aca="1" ref="BP21" ca="1">INDIRECT("'5)個別表'!D"&amp;(A21-1)*39+31)</f>
        <v>0</v>
      </c>
      <c r="BQ21" cm="1">
        <f t="array" aca="1" ref="BQ21" ca="1">INDIRECT("'5)個別表'!E"&amp;(A21-1)*39+31)</f>
        <v>0</v>
      </c>
      <c r="BR21" cm="1">
        <f t="array" aca="1" ref="BR21" ca="1">INDIRECT("'5)個別表'!F"&amp;(A21-1)*39+31)</f>
        <v>0</v>
      </c>
      <c r="BS21" cm="1">
        <f t="array" aca="1" ref="BS21" ca="1">INDIRECT("'5)個別表'!G"&amp;(A21-1)*39+31)</f>
        <v>0</v>
      </c>
      <c r="BT21" cm="1">
        <f t="array" aca="1" ref="BT21" ca="1">INDIRECT("'5)個別表'!H"&amp;(A21-1)*39+31)</f>
        <v>0</v>
      </c>
      <c r="BU21" cm="1">
        <f t="array" aca="1" ref="BU21" ca="1">INDIRECT("'5)個別表'!I"&amp;(A21-1)*39+31)</f>
        <v>0</v>
      </c>
      <c r="BV21" cm="1">
        <f t="array" aca="1" ref="BV21" ca="1">INDIRECT("'5)個別表'!J"&amp;(A21-1)*39+31)</f>
        <v>0</v>
      </c>
      <c r="BW21" cm="1">
        <f t="array" aca="1" ref="BW21" ca="1">INDIRECT("'5)個別表'!K"&amp;(A21-1)*39+31)</f>
        <v>0</v>
      </c>
      <c r="BX21" cm="1">
        <f t="array" aca="1" ref="BX21" ca="1">INDIRECT("'5)個別表'!C"&amp;(A21-1)*39+32)</f>
        <v>0</v>
      </c>
      <c r="BY21" cm="1">
        <f t="array" aca="1" ref="BY21" ca="1">INDIRECT("'5)個別表'!D"&amp;(A21-1)*39+32)</f>
        <v>0</v>
      </c>
      <c r="BZ21" cm="1">
        <f t="array" aca="1" ref="BZ21" ca="1">INDIRECT("'5)個別表'!E"&amp;(A21-1)*39+32)</f>
        <v>0</v>
      </c>
      <c r="CA21" cm="1">
        <f t="array" aca="1" ref="CA21" ca="1">INDIRECT("'5)個別表'!F"&amp;(A21-1)*39+32)</f>
        <v>0</v>
      </c>
      <c r="CB21" cm="1">
        <f t="array" aca="1" ref="CB21" ca="1">INDIRECT("'5)個別表'!G"&amp;(A21-1)*39+32)</f>
        <v>0</v>
      </c>
      <c r="CC21" cm="1">
        <f t="array" aca="1" ref="CC21" ca="1">INDIRECT("'5)個別表'!H"&amp;(A21-1)*39+32)</f>
        <v>0</v>
      </c>
      <c r="CD21" cm="1">
        <f t="array" aca="1" ref="CD21" ca="1">INDIRECT("'5)個別表'!I"&amp;(A21-1)*39+32)</f>
        <v>0</v>
      </c>
      <c r="CE21" cm="1">
        <f t="array" aca="1" ref="CE21" ca="1">INDIRECT("'5)個別表'!J"&amp;(A21-1)*39+32)</f>
        <v>0</v>
      </c>
      <c r="CF21" cm="1">
        <f t="array" aca="1" ref="CF21" ca="1">INDIRECT("'5)個別表'!K"&amp;(A21-1)*39+32)</f>
        <v>0</v>
      </c>
      <c r="CG21" t="str" cm="1">
        <f t="array" aca="1" ref="CG21" ca="1">INDIRECT("'5)個別表'!A"&amp;(A21-1)*39+33)</f>
        <v>⑧選択してください（プルダウン）</v>
      </c>
      <c r="CH21" cm="1">
        <f t="array" aca="1" ref="CH21" ca="1">INDIRECT("'5)個別表'!C"&amp;(A21-1)*39+33)</f>
        <v>0</v>
      </c>
      <c r="CI21" cm="1">
        <f t="array" aca="1" ref="CI21" ca="1">INDIRECT("'5)個別表'!D"&amp;(A21-1)*39+33)</f>
        <v>0</v>
      </c>
      <c r="CJ21" cm="1">
        <f t="array" aca="1" ref="CJ21" ca="1">INDIRECT("'5)個別表'!E"&amp;(A21-1)*39+33)</f>
        <v>0</v>
      </c>
      <c r="CK21" cm="1">
        <f t="array" aca="1" ref="CK21" ca="1">INDIRECT("'5)個別表'!F"&amp;(A21-1)*39+33)</f>
        <v>0</v>
      </c>
      <c r="CL21" cm="1">
        <f t="array" aca="1" ref="CL21" ca="1">INDIRECT("'5)個別表'!G"&amp;(A21-1)*39+33)</f>
        <v>0</v>
      </c>
      <c r="CM21" cm="1">
        <f t="array" aca="1" ref="CM21" ca="1">INDIRECT("'5)個別表'!H"&amp;(A21-1)*39+33)</f>
        <v>0</v>
      </c>
      <c r="CN21" cm="1">
        <f t="array" aca="1" ref="CN21" ca="1">INDIRECT("'5)個別表'!I"&amp;(A21-1)*39+33)</f>
        <v>0</v>
      </c>
      <c r="CO21" cm="1">
        <f t="array" aca="1" ref="CO21" ca="1">INDIRECT("'5)個別表'!J"&amp;(A21-1)*39+33)</f>
        <v>0</v>
      </c>
      <c r="CP21" cm="1">
        <f t="array" aca="1" ref="CP21" ca="1">INDIRECT("'5)個別表'!K"&amp;(A21-1)*39+33)</f>
        <v>0</v>
      </c>
      <c r="CQ21" cm="1">
        <f t="array" aca="1" ref="CQ21" ca="1">INDIRECT("'5)個別表'!C"&amp;(A21-1)*39+34)</f>
        <v>0</v>
      </c>
      <c r="CR21" cm="1">
        <f t="array" aca="1" ref="CR21" ca="1">INDIRECT("'5)個別表'!D"&amp;(A21-1)*39+34)</f>
        <v>0</v>
      </c>
      <c r="CS21" cm="1">
        <f t="array" aca="1" ref="CS21" ca="1">INDIRECT("'5)個別表'!E"&amp;(A21-1)*39+34)</f>
        <v>0</v>
      </c>
      <c r="CT21" cm="1">
        <f t="array" aca="1" ref="CT21" ca="1">INDIRECT("'5)個別表'!F"&amp;(A21-1)*39+34)</f>
        <v>0</v>
      </c>
      <c r="CU21" cm="1">
        <f t="array" aca="1" ref="CU21" ca="1">INDIRECT("'5)個別表'!G"&amp;(A21-1)*39+34)</f>
        <v>0</v>
      </c>
      <c r="CV21" cm="1">
        <f t="array" aca="1" ref="CV21" ca="1">INDIRECT("'5)個別表'!H"&amp;(A21-1)*39+34)</f>
        <v>0</v>
      </c>
      <c r="CW21" cm="1">
        <f t="array" aca="1" ref="CW21" ca="1">INDIRECT("'5)個別表'!I"&amp;(A21-1)*39+34)</f>
        <v>0</v>
      </c>
      <c r="CX21" cm="1">
        <f t="array" aca="1" ref="CX21" ca="1">INDIRECT("'5)個別表'!J"&amp;(A21-1)*39+34)</f>
        <v>0</v>
      </c>
      <c r="CY21" cm="1">
        <f t="array" aca="1" ref="CY21" ca="1">INDIRECT("'5)個別表'!K"&amp;(A21-1)*39+34)</f>
        <v>0</v>
      </c>
      <c r="CZ21" cm="1">
        <f t="array" aca="1" ref="CZ21" ca="1">INDIRECT("'5)個別表'!C"&amp;(A21-1)*39+35)</f>
        <v>0</v>
      </c>
      <c r="DA21" cm="1">
        <f t="array" aca="1" ref="DA21" ca="1">INDIRECT("'5)個別表'!D"&amp;(A21-1)*39+35)</f>
        <v>0</v>
      </c>
      <c r="DB21" cm="1">
        <f t="array" aca="1" ref="DB21" ca="1">INDIRECT("'5)個別表'!E"&amp;(A21-1)*39+35)</f>
        <v>0</v>
      </c>
      <c r="DC21" cm="1">
        <f t="array" aca="1" ref="DC21" ca="1">INDIRECT("'5)個別表'!F"&amp;(A21-1)*39+35)</f>
        <v>0</v>
      </c>
      <c r="DD21" cm="1">
        <f t="array" aca="1" ref="DD21" ca="1">INDIRECT("'5)個別表'!G"&amp;(A21-1)*39+35)</f>
        <v>0</v>
      </c>
      <c r="DE21" cm="1">
        <f t="array" aca="1" ref="DE21" ca="1">INDIRECT("'5)個別表'!H"&amp;(A21-1)*39+35)</f>
        <v>0</v>
      </c>
      <c r="DF21" cm="1">
        <f t="array" aca="1" ref="DF21" ca="1">INDIRECT("'5)個別表'!I"&amp;(A21-1)*39+35)</f>
        <v>0</v>
      </c>
      <c r="DG21" cm="1">
        <f t="array" aca="1" ref="DG21" ca="1">INDIRECT("'5)個別表'!J"&amp;(A21-1)*39+35)</f>
        <v>0</v>
      </c>
      <c r="DH21" cm="1">
        <f t="array" aca="1" ref="DH21" ca="1">INDIRECT("'5)個別表'!K"&amp;(A21-1)*39+35)</f>
        <v>0</v>
      </c>
      <c r="DI21" cm="1">
        <f t="array" aca="1" ref="DI21" ca="1">INDIRECT("'5)個別表'!C"&amp;(A21-1)*39+36)</f>
        <v>0</v>
      </c>
      <c r="DJ21" cm="1">
        <f t="array" aca="1" ref="DJ21" ca="1">INDIRECT("'5)個別表'!D"&amp;(A21-1)*39+36)</f>
        <v>0</v>
      </c>
      <c r="DK21" cm="1">
        <f t="array" aca="1" ref="DK21" ca="1">INDIRECT("'5)個別表'!E"&amp;(A21-1)*39+36)</f>
        <v>0</v>
      </c>
      <c r="DL21" cm="1">
        <f t="array" aca="1" ref="DL21" ca="1">INDIRECT("'5)個別表'!F"&amp;(A21-1)*39+36)</f>
        <v>0</v>
      </c>
      <c r="DM21" cm="1">
        <f t="array" aca="1" ref="DM21" ca="1">INDIRECT("'5)個別表'!G"&amp;(A21-1)*39+36)</f>
        <v>0</v>
      </c>
      <c r="DN21" cm="1">
        <f t="array" aca="1" ref="DN21" ca="1">INDIRECT("'5)個別表'!H"&amp;(A21-1)*39+36)</f>
        <v>0</v>
      </c>
      <c r="DO21" cm="1">
        <f t="array" aca="1" ref="DO21" ca="1">INDIRECT("'5)個別表'!I"&amp;(A21-1)*39+36)</f>
        <v>0</v>
      </c>
      <c r="DP21" cm="1">
        <f t="array" aca="1" ref="DP21" ca="1">INDIRECT("'5)個別表'!J"&amp;(A21-1)*39+36)</f>
        <v>0</v>
      </c>
      <c r="DQ21" cm="1">
        <f t="array" aca="1" ref="DQ21" ca="1">INDIRECT("'5)個別表'!K"&amp;(A21-1)*39+36)</f>
        <v>0</v>
      </c>
      <c r="DR21" cm="1">
        <f t="array" aca="1" ref="DR21" ca="1">INDIRECT("'5)個別表'!C"&amp;(A21-1)*39+37)</f>
        <v>0</v>
      </c>
      <c r="DS21" cm="1">
        <f t="array" aca="1" ref="DS21" ca="1">INDIRECT("'5)個別表'!D"&amp;(A21-1)*39+37)</f>
        <v>0</v>
      </c>
      <c r="DT21" cm="1">
        <f t="array" aca="1" ref="DT21" ca="1">INDIRECT("'5)個別表'!E"&amp;(A21-1)*39+37)</f>
        <v>0</v>
      </c>
      <c r="DU21" cm="1">
        <f t="array" aca="1" ref="DU21" ca="1">INDIRECT("'5)個別表'!F"&amp;(A21-1)*39+37)</f>
        <v>0</v>
      </c>
      <c r="DV21" cm="1">
        <f t="array" aca="1" ref="DV21" ca="1">INDIRECT("'5)個別表'!G"&amp;(A21-1)*39+37)</f>
        <v>0</v>
      </c>
      <c r="DW21" cm="1">
        <f t="array" aca="1" ref="DW21" ca="1">INDIRECT("'5)個別表'!H"&amp;(A21-1)*39+37)</f>
        <v>0</v>
      </c>
      <c r="DX21" cm="1">
        <f t="array" aca="1" ref="DX21" ca="1">INDIRECT("'5)個別表'!I"&amp;(A21-1)*39+37)</f>
        <v>0</v>
      </c>
      <c r="DY21" cm="1">
        <f t="array" aca="1" ref="DY21" ca="1">INDIRECT("'5)個別表'!J"&amp;(A21-1)*39+37)</f>
        <v>0</v>
      </c>
      <c r="DZ21" cm="1">
        <f t="array" aca="1" ref="DZ21" ca="1">INDIRECT("'5)個別表'!K"&amp;(A21-1)*39+37)</f>
        <v>0</v>
      </c>
      <c r="EA21" cm="1">
        <f t="array" aca="1" ref="EA21" ca="1">INDIRECT("'5)個別表'!C"&amp;(A21-1)*39+38)</f>
        <v>0</v>
      </c>
      <c r="EB21" cm="1">
        <f t="array" aca="1" ref="EB21" ca="1">INDIRECT("'5)個別表'!D"&amp;(A21-1)*39+38)</f>
        <v>0</v>
      </c>
      <c r="EC21" cm="1">
        <f t="array" aca="1" ref="EC21" ca="1">INDIRECT("'5)個別表'!E"&amp;(A21-1)*39+38)</f>
        <v>0</v>
      </c>
      <c r="ED21" cm="1">
        <f t="array" aca="1" ref="ED21" ca="1">INDIRECT("'5)個別表'!F"&amp;(A21-1)*39+38)</f>
        <v>0</v>
      </c>
      <c r="EE21" cm="1">
        <f t="array" aca="1" ref="EE21" ca="1">INDIRECT("'5)個別表'!G"&amp;(A21-1)*39+38)</f>
        <v>0</v>
      </c>
      <c r="EF21" cm="1">
        <f t="array" aca="1" ref="EF21" ca="1">INDIRECT("'5)個別表'!H"&amp;(A21-1)*39+38)</f>
        <v>0</v>
      </c>
      <c r="EG21" cm="1">
        <f t="array" aca="1" ref="EG21" ca="1">INDIRECT("'5)個別表'!I"&amp;(A21-1)*39+38)</f>
        <v>0</v>
      </c>
      <c r="EH21" cm="1">
        <f t="array" aca="1" ref="EH21" ca="1">INDIRECT("'5)個別表'!J"&amp;(A21-1)*39+38)</f>
        <v>0</v>
      </c>
      <c r="EI21" cm="1">
        <f t="array" aca="1" ref="EI21" ca="1">INDIRECT("'5)個別表'!K"&amp;(A21-1)*39+38)</f>
        <v>0</v>
      </c>
      <c r="EJ21" t="str" cm="1">
        <f t="array" aca="1" ref="EJ21" ca="1">INDIRECT("'5)個別表'!C"&amp;(A21-1)*39+39)</f>
        <v>空欄あり</v>
      </c>
      <c r="EK21" t="str" cm="1">
        <f t="array" aca="1" ref="EK21" ca="1">INDIRECT("'5)個別表'!D"&amp;(A21-1)*39+39)</f>
        <v>空欄あり</v>
      </c>
      <c r="EL21" t="str" cm="1">
        <f t="array" aca="1" ref="EL21" ca="1">INDIRECT("'5)個別表'!C"&amp;(A21-1)*39+40)</f>
        <v>-</v>
      </c>
      <c r="EM21" t="str" cm="1">
        <f t="array" aca="1" ref="EM21" ca="1">INDIRECT("'5)個別表'!D"&amp;(A21-1)*39+40)</f>
        <v>-</v>
      </c>
      <c r="EN21" t="str" cm="1">
        <f t="array" aca="1" ref="EN21" ca="1">INDIRECT("'5)個別表'!E"&amp;(A21-1)*39+40)</f>
        <v>-</v>
      </c>
    </row>
    <row r="22" spans="1:144">
      <c r="A22">
        <v>21</v>
      </c>
      <c r="B22" cm="1">
        <f t="array" aca="1" ref="B22" ca="1">INDIRECT("'5)個別表'!H"&amp;(A22-1)*39+5)</f>
        <v>0</v>
      </c>
      <c r="C22" cm="1">
        <f t="array" aca="1" ref="C22" ca="1">INDIRECT("'5)個別表'!C"&amp;(A22-1)*39+7)</f>
        <v>0</v>
      </c>
      <c r="D22" cm="1">
        <f t="array" aca="1" ref="D22" ca="1">INDIRECT("'5)個別表'!C"&amp;(A22-1)*39+8)</f>
        <v>0</v>
      </c>
      <c r="E22" cm="1">
        <f t="array" aca="1" ref="E22" ca="1">INDIRECT("'5)個別表'!C"&amp;(A22-1)*39+9)</f>
        <v>0</v>
      </c>
      <c r="F22" cm="1">
        <f t="array" aca="1" ref="F22" ca="1">INDIRECT("'5)個別表'!C"&amp;(A22-1)*39+10)</f>
        <v>0</v>
      </c>
      <c r="G22" cm="1">
        <f t="array" aca="1" ref="G22" ca="1">INDIRECT("'5)個別表'!F"&amp;(A22-1)*39+10)</f>
        <v>0</v>
      </c>
      <c r="H22" cm="1">
        <f t="array" aca="1" ref="H22" ca="1">INDIRECT("'5)個別表'!I"&amp;(A22-1)*39+10)</f>
        <v>0</v>
      </c>
      <c r="I22" cm="1">
        <f t="array" aca="1" ref="I22" ca="1">INDIRECT("'5)個別表'!C"&amp;(A22-1)*39+11)</f>
        <v>0</v>
      </c>
      <c r="J22" cm="1">
        <f t="array" aca="1" ref="J22" ca="1">INDIRECT("'5)個別表'!C"&amp;(A22-1)*39+12)</f>
        <v>0</v>
      </c>
      <c r="K22" cm="1">
        <f t="array" aca="1" ref="K22" ca="1">INDIRECT("'5)個別表'!C"&amp;(A22-1)*39+16)</f>
        <v>0</v>
      </c>
      <c r="L22" cm="1">
        <f t="array" aca="1" ref="L22" ca="1">INDIRECT("'5)個別表'!F"&amp;(A22-1)*39+16)</f>
        <v>0</v>
      </c>
      <c r="M22" cm="1">
        <f t="array" aca="1" ref="M22" ca="1">INDIRECT("'5)個別表'!H"&amp;(A22-1)*39+16)</f>
        <v>0</v>
      </c>
      <c r="N22" cm="1">
        <f t="array" aca="1" ref="N22" ca="1">INDIRECT("'5)個別表'!J"&amp;(A22-1)*39+16)</f>
        <v>0</v>
      </c>
      <c r="O22" cm="1">
        <f t="array" aca="1" ref="O22" ca="1">INDIRECT("'5)個別表'!C"&amp;(A22-1)*39+17)</f>
        <v>0</v>
      </c>
      <c r="P22" cm="1">
        <f t="array" aca="1" ref="P22" ca="1">INDIRECT("'5)個別表'!F"&amp;(A22-1)*39+17)</f>
        <v>0</v>
      </c>
      <c r="Q22" cm="1">
        <f t="array" aca="1" ref="Q22" ca="1">INDIRECT("'5)個別表'!H"&amp;(A22-1)*39+17)</f>
        <v>0</v>
      </c>
      <c r="R22" cm="1">
        <f t="array" aca="1" ref="R22" ca="1">INDIRECT("'5)個別表'!J"&amp;(A22-1)*39+17)</f>
        <v>0</v>
      </c>
      <c r="S22" cm="1">
        <f t="array" aca="1" ref="S22" ca="1">INDIRECT("'5)個別表'!C"&amp;(A22-1)*39+18)</f>
        <v>0</v>
      </c>
      <c r="T22" cm="1">
        <f t="array" aca="1" ref="T22" ca="1">INDIRECT("'5)個別表'!D"&amp;(A22-1)*39+23)</f>
        <v>0</v>
      </c>
      <c r="U22" cm="1">
        <f t="array" aca="1" ref="U22" ca="1">INDIRECT("'5)個別表'!I"&amp;(A22-1)*39+23)</f>
        <v>0</v>
      </c>
      <c r="V22" cm="1">
        <f t="array" aca="1" ref="V22" ca="1">INDIRECT("'5)個別表'!C"&amp;(A22-1)*39+26)</f>
        <v>0</v>
      </c>
      <c r="W22" cm="1">
        <f t="array" aca="1" ref="W22" ca="1">INDIRECT("'5)個別表'!D"&amp;(A22-1)*39+26)</f>
        <v>0</v>
      </c>
      <c r="X22" cm="1">
        <f t="array" aca="1" ref="X22" ca="1">INDIRECT("'5)個別表'!E"&amp;(A22-1)*39+26)</f>
        <v>0</v>
      </c>
      <c r="Y22" cm="1">
        <f t="array" aca="1" ref="Y22" ca="1">INDIRECT("'5)個別表'!F"&amp;(A22-1)*39+26)</f>
        <v>0</v>
      </c>
      <c r="Z22" cm="1">
        <f t="array" aca="1" ref="Z22" ca="1">INDIRECT("'5)個別表'!G"&amp;(A22-1)*39+26)</f>
        <v>0</v>
      </c>
      <c r="AA22" cm="1">
        <f t="array" aca="1" ref="AA22" ca="1">INDIRECT("'5)個別表'!H"&amp;(A22-1)*39+26)</f>
        <v>0</v>
      </c>
      <c r="AB22" cm="1">
        <f t="array" aca="1" ref="AB22" ca="1">INDIRECT("'5)個別表'!I"&amp;(A22-1)*39+26)</f>
        <v>0</v>
      </c>
      <c r="AC22" cm="1">
        <f t="array" aca="1" ref="AC22" ca="1">INDIRECT("'5)個別表'!J"&amp;(A22-1)*39+26)</f>
        <v>0</v>
      </c>
      <c r="AD22" cm="1">
        <f t="array" aca="1" ref="AD22" ca="1">INDIRECT("'5)個別表'!K"&amp;(A22-1)*39+26)</f>
        <v>0</v>
      </c>
      <c r="AE22" cm="1">
        <f t="array" aca="1" ref="AE22" ca="1">INDIRECT("'5)個別表'!C"&amp;(A22-1)*39+27)</f>
        <v>0</v>
      </c>
      <c r="AF22" cm="1">
        <f t="array" aca="1" ref="AF22" ca="1">INDIRECT("'5)個別表'!D"&amp;(A22-1)*39+27)</f>
        <v>0</v>
      </c>
      <c r="AG22" cm="1">
        <f t="array" aca="1" ref="AG22" ca="1">INDIRECT("'5)個別表'!E"&amp;(A22-1)*39+27)</f>
        <v>0</v>
      </c>
      <c r="AH22" cm="1">
        <f t="array" aca="1" ref="AH22" ca="1">INDIRECT("'5)個別表'!F"&amp;(A22-1)*39+27)</f>
        <v>0</v>
      </c>
      <c r="AI22" cm="1">
        <f t="array" aca="1" ref="AI22" ca="1">INDIRECT("'5)個別表'!G"&amp;(A22-1)*39+27)</f>
        <v>0</v>
      </c>
      <c r="AJ22" cm="1">
        <f t="array" aca="1" ref="AJ22" ca="1">INDIRECT("'5)個別表'!H"&amp;(A22-1)*39+27)</f>
        <v>0</v>
      </c>
      <c r="AK22" cm="1">
        <f t="array" aca="1" ref="AK22" ca="1">INDIRECT("'5)個別表'!I"&amp;(A22-1)*39+27)</f>
        <v>0</v>
      </c>
      <c r="AL22" cm="1">
        <f t="array" aca="1" ref="AL22" ca="1">INDIRECT("'5)個別表'!J"&amp;(A22-1)*39+27)</f>
        <v>0</v>
      </c>
      <c r="AM22" cm="1">
        <f t="array" aca="1" ref="AM22" ca="1">INDIRECT("'5)個別表'!K"&amp;(A22-1)*39+27)</f>
        <v>0</v>
      </c>
      <c r="AN22" cm="1">
        <f t="array" aca="1" ref="AN22" ca="1">INDIRECT("'5)個別表'!C"&amp;(A22-1)*39+28)</f>
        <v>0</v>
      </c>
      <c r="AO22" cm="1">
        <f t="array" aca="1" ref="AO22" ca="1">INDIRECT("'5)個別表'!D"&amp;(A22-1)*39+28)</f>
        <v>0</v>
      </c>
      <c r="AP22" cm="1">
        <f t="array" aca="1" ref="AP22" ca="1">INDIRECT("'5)個別表'!E"&amp;(A22-1)*39+28)</f>
        <v>0</v>
      </c>
      <c r="AQ22" cm="1">
        <f t="array" aca="1" ref="AQ22" ca="1">INDIRECT("'5)個別表'!F"&amp;(A22-1)*39+28)</f>
        <v>0</v>
      </c>
      <c r="AR22" cm="1">
        <f t="array" aca="1" ref="AR22" ca="1">INDIRECT("'5)個別表'!G"&amp;(A22-1)*39+28)</f>
        <v>0</v>
      </c>
      <c r="AS22" cm="1">
        <f t="array" aca="1" ref="AS22" ca="1">INDIRECT("'5)個別表'!H"&amp;(A22-1)*39+28)</f>
        <v>0</v>
      </c>
      <c r="AT22" cm="1">
        <f t="array" aca="1" ref="AT22" ca="1">INDIRECT("'5)個別表'!I"&amp;(A22-1)*39+28)</f>
        <v>0</v>
      </c>
      <c r="AU22" cm="1">
        <f t="array" aca="1" ref="AU22" ca="1">INDIRECT("'5)個別表'!J"&amp;(A22-1)*39+28)</f>
        <v>0</v>
      </c>
      <c r="AV22" cm="1">
        <f t="array" aca="1" ref="AV22" ca="1">INDIRECT("'5)個別表'!K"&amp;(A22-1)*39+28)</f>
        <v>0</v>
      </c>
      <c r="AW22" cm="1">
        <f t="array" aca="1" ref="AW22" ca="1">INDIRECT("'5)個別表'!C"&amp;(A22-1)*39+29)</f>
        <v>0</v>
      </c>
      <c r="AX22" cm="1">
        <f t="array" aca="1" ref="AX22" ca="1">INDIRECT("'5)個別表'!D"&amp;(A22-1)*39+29)</f>
        <v>0</v>
      </c>
      <c r="AY22" cm="1">
        <f t="array" aca="1" ref="AY22" ca="1">INDIRECT("'5)個別表'!E"&amp;(A22-1)*39+29)</f>
        <v>0</v>
      </c>
      <c r="AZ22" cm="1">
        <f t="array" aca="1" ref="AZ22" ca="1">INDIRECT("'5)個別表'!F"&amp;(A22-1)*39+29)</f>
        <v>0</v>
      </c>
      <c r="BA22" cm="1">
        <f t="array" aca="1" ref="BA22" ca="1">INDIRECT("'5)個別表'!G"&amp;(A22-1)*39+29)</f>
        <v>0</v>
      </c>
      <c r="BB22" cm="1">
        <f t="array" aca="1" ref="BB22" ca="1">INDIRECT("'5)個別表'!H"&amp;(A22-1)*39+29)</f>
        <v>0</v>
      </c>
      <c r="BC22" cm="1">
        <f t="array" aca="1" ref="BC22" ca="1">INDIRECT("'5)個別表'!I"&amp;(A22-1)*39+29)</f>
        <v>0</v>
      </c>
      <c r="BD22" cm="1">
        <f t="array" aca="1" ref="BD22" ca="1">INDIRECT("'5)個別表'!J"&amp;(A22-1)*39+29)</f>
        <v>0</v>
      </c>
      <c r="BE22" cm="1">
        <f t="array" aca="1" ref="BE22" ca="1">INDIRECT("'5)個別表'!K"&amp;(A22-1)*39+29)</f>
        <v>0</v>
      </c>
      <c r="BF22" cm="1">
        <f t="array" aca="1" ref="BF22" ca="1">INDIRECT("'5)個別表'!C"&amp;(A22-1)*39+30)</f>
        <v>0</v>
      </c>
      <c r="BG22" cm="1">
        <f t="array" aca="1" ref="BG22" ca="1">INDIRECT("'5)個別表'!D"&amp;(A22-1)*39+30)</f>
        <v>0</v>
      </c>
      <c r="BH22" cm="1">
        <f t="array" aca="1" ref="BH22" ca="1">INDIRECT("'5)個別表'!E"&amp;(A22-1)*39+30)</f>
        <v>0</v>
      </c>
      <c r="BI22" cm="1">
        <f t="array" aca="1" ref="BI22" ca="1">INDIRECT("'5)個別表'!F"&amp;(A22-1)*39+30)</f>
        <v>0</v>
      </c>
      <c r="BJ22" cm="1">
        <f t="array" aca="1" ref="BJ22" ca="1">INDIRECT("'5)個別表'!G"&amp;(A22-1)*39+30)</f>
        <v>0</v>
      </c>
      <c r="BK22" cm="1">
        <f t="array" aca="1" ref="BK22" ca="1">INDIRECT("'5)個別表'!H"&amp;(A22-1)*39+30)</f>
        <v>0</v>
      </c>
      <c r="BL22" cm="1">
        <f t="array" aca="1" ref="BL22" ca="1">INDIRECT("'5)個別表'!I"&amp;(A22-1)*39+30)</f>
        <v>0</v>
      </c>
      <c r="BM22" cm="1">
        <f t="array" aca="1" ref="BM22" ca="1">INDIRECT("'5)個別表'!J"&amp;(A22-1)*39+30)</f>
        <v>0</v>
      </c>
      <c r="BN22" cm="1">
        <f t="array" aca="1" ref="BN22" ca="1">INDIRECT("'5)個別表'!K"&amp;(A22-1)*39+30)</f>
        <v>0</v>
      </c>
      <c r="BO22" cm="1">
        <f t="array" aca="1" ref="BO22" ca="1">INDIRECT("'5)個別表'!C"&amp;(A22-1)*39+31)</f>
        <v>0</v>
      </c>
      <c r="BP22" cm="1">
        <f t="array" aca="1" ref="BP22" ca="1">INDIRECT("'5)個別表'!D"&amp;(A22-1)*39+31)</f>
        <v>0</v>
      </c>
      <c r="BQ22" cm="1">
        <f t="array" aca="1" ref="BQ22" ca="1">INDIRECT("'5)個別表'!E"&amp;(A22-1)*39+31)</f>
        <v>0</v>
      </c>
      <c r="BR22" cm="1">
        <f t="array" aca="1" ref="BR22" ca="1">INDIRECT("'5)個別表'!F"&amp;(A22-1)*39+31)</f>
        <v>0</v>
      </c>
      <c r="BS22" cm="1">
        <f t="array" aca="1" ref="BS22" ca="1">INDIRECT("'5)個別表'!G"&amp;(A22-1)*39+31)</f>
        <v>0</v>
      </c>
      <c r="BT22" cm="1">
        <f t="array" aca="1" ref="BT22" ca="1">INDIRECT("'5)個別表'!H"&amp;(A22-1)*39+31)</f>
        <v>0</v>
      </c>
      <c r="BU22" cm="1">
        <f t="array" aca="1" ref="BU22" ca="1">INDIRECT("'5)個別表'!I"&amp;(A22-1)*39+31)</f>
        <v>0</v>
      </c>
      <c r="BV22" cm="1">
        <f t="array" aca="1" ref="BV22" ca="1">INDIRECT("'5)個別表'!J"&amp;(A22-1)*39+31)</f>
        <v>0</v>
      </c>
      <c r="BW22" cm="1">
        <f t="array" aca="1" ref="BW22" ca="1">INDIRECT("'5)個別表'!K"&amp;(A22-1)*39+31)</f>
        <v>0</v>
      </c>
      <c r="BX22" cm="1">
        <f t="array" aca="1" ref="BX22" ca="1">INDIRECT("'5)個別表'!C"&amp;(A22-1)*39+32)</f>
        <v>0</v>
      </c>
      <c r="BY22" cm="1">
        <f t="array" aca="1" ref="BY22" ca="1">INDIRECT("'5)個別表'!D"&amp;(A22-1)*39+32)</f>
        <v>0</v>
      </c>
      <c r="BZ22" cm="1">
        <f t="array" aca="1" ref="BZ22" ca="1">INDIRECT("'5)個別表'!E"&amp;(A22-1)*39+32)</f>
        <v>0</v>
      </c>
      <c r="CA22" cm="1">
        <f t="array" aca="1" ref="CA22" ca="1">INDIRECT("'5)個別表'!F"&amp;(A22-1)*39+32)</f>
        <v>0</v>
      </c>
      <c r="CB22" cm="1">
        <f t="array" aca="1" ref="CB22" ca="1">INDIRECT("'5)個別表'!G"&amp;(A22-1)*39+32)</f>
        <v>0</v>
      </c>
      <c r="CC22" cm="1">
        <f t="array" aca="1" ref="CC22" ca="1">INDIRECT("'5)個別表'!H"&amp;(A22-1)*39+32)</f>
        <v>0</v>
      </c>
      <c r="CD22" cm="1">
        <f t="array" aca="1" ref="CD22" ca="1">INDIRECT("'5)個別表'!I"&amp;(A22-1)*39+32)</f>
        <v>0</v>
      </c>
      <c r="CE22" cm="1">
        <f t="array" aca="1" ref="CE22" ca="1">INDIRECT("'5)個別表'!J"&amp;(A22-1)*39+32)</f>
        <v>0</v>
      </c>
      <c r="CF22" cm="1">
        <f t="array" aca="1" ref="CF22" ca="1">INDIRECT("'5)個別表'!K"&amp;(A22-1)*39+32)</f>
        <v>0</v>
      </c>
      <c r="CG22" t="str" cm="1">
        <f t="array" aca="1" ref="CG22" ca="1">INDIRECT("'5)個別表'!A"&amp;(A22-1)*39+33)</f>
        <v>⑧選択してください（プルダウン）</v>
      </c>
      <c r="CH22" cm="1">
        <f t="array" aca="1" ref="CH22" ca="1">INDIRECT("'5)個別表'!C"&amp;(A22-1)*39+33)</f>
        <v>0</v>
      </c>
      <c r="CI22" cm="1">
        <f t="array" aca="1" ref="CI22" ca="1">INDIRECT("'5)個別表'!D"&amp;(A22-1)*39+33)</f>
        <v>0</v>
      </c>
      <c r="CJ22" cm="1">
        <f t="array" aca="1" ref="CJ22" ca="1">INDIRECT("'5)個別表'!E"&amp;(A22-1)*39+33)</f>
        <v>0</v>
      </c>
      <c r="CK22" cm="1">
        <f t="array" aca="1" ref="CK22" ca="1">INDIRECT("'5)個別表'!F"&amp;(A22-1)*39+33)</f>
        <v>0</v>
      </c>
      <c r="CL22" cm="1">
        <f t="array" aca="1" ref="CL22" ca="1">INDIRECT("'5)個別表'!G"&amp;(A22-1)*39+33)</f>
        <v>0</v>
      </c>
      <c r="CM22" cm="1">
        <f t="array" aca="1" ref="CM22" ca="1">INDIRECT("'5)個別表'!H"&amp;(A22-1)*39+33)</f>
        <v>0</v>
      </c>
      <c r="CN22" cm="1">
        <f t="array" aca="1" ref="CN22" ca="1">INDIRECT("'5)個別表'!I"&amp;(A22-1)*39+33)</f>
        <v>0</v>
      </c>
      <c r="CO22" cm="1">
        <f t="array" aca="1" ref="CO22" ca="1">INDIRECT("'5)個別表'!J"&amp;(A22-1)*39+33)</f>
        <v>0</v>
      </c>
      <c r="CP22" cm="1">
        <f t="array" aca="1" ref="CP22" ca="1">INDIRECT("'5)個別表'!K"&amp;(A22-1)*39+33)</f>
        <v>0</v>
      </c>
      <c r="CQ22" cm="1">
        <f t="array" aca="1" ref="CQ22" ca="1">INDIRECT("'5)個別表'!C"&amp;(A22-1)*39+34)</f>
        <v>0</v>
      </c>
      <c r="CR22" cm="1">
        <f t="array" aca="1" ref="CR22" ca="1">INDIRECT("'5)個別表'!D"&amp;(A22-1)*39+34)</f>
        <v>0</v>
      </c>
      <c r="CS22" cm="1">
        <f t="array" aca="1" ref="CS22" ca="1">INDIRECT("'5)個別表'!E"&amp;(A22-1)*39+34)</f>
        <v>0</v>
      </c>
      <c r="CT22" cm="1">
        <f t="array" aca="1" ref="CT22" ca="1">INDIRECT("'5)個別表'!F"&amp;(A22-1)*39+34)</f>
        <v>0</v>
      </c>
      <c r="CU22" cm="1">
        <f t="array" aca="1" ref="CU22" ca="1">INDIRECT("'5)個別表'!G"&amp;(A22-1)*39+34)</f>
        <v>0</v>
      </c>
      <c r="CV22" cm="1">
        <f t="array" aca="1" ref="CV22" ca="1">INDIRECT("'5)個別表'!H"&amp;(A22-1)*39+34)</f>
        <v>0</v>
      </c>
      <c r="CW22" cm="1">
        <f t="array" aca="1" ref="CW22" ca="1">INDIRECT("'5)個別表'!I"&amp;(A22-1)*39+34)</f>
        <v>0</v>
      </c>
      <c r="CX22" cm="1">
        <f t="array" aca="1" ref="CX22" ca="1">INDIRECT("'5)個別表'!J"&amp;(A22-1)*39+34)</f>
        <v>0</v>
      </c>
      <c r="CY22" cm="1">
        <f t="array" aca="1" ref="CY22" ca="1">INDIRECT("'5)個別表'!K"&amp;(A22-1)*39+34)</f>
        <v>0</v>
      </c>
      <c r="CZ22" cm="1">
        <f t="array" aca="1" ref="CZ22" ca="1">INDIRECT("'5)個別表'!C"&amp;(A22-1)*39+35)</f>
        <v>0</v>
      </c>
      <c r="DA22" cm="1">
        <f t="array" aca="1" ref="DA22" ca="1">INDIRECT("'5)個別表'!D"&amp;(A22-1)*39+35)</f>
        <v>0</v>
      </c>
      <c r="DB22" cm="1">
        <f t="array" aca="1" ref="DB22" ca="1">INDIRECT("'5)個別表'!E"&amp;(A22-1)*39+35)</f>
        <v>0</v>
      </c>
      <c r="DC22" cm="1">
        <f t="array" aca="1" ref="DC22" ca="1">INDIRECT("'5)個別表'!F"&amp;(A22-1)*39+35)</f>
        <v>0</v>
      </c>
      <c r="DD22" cm="1">
        <f t="array" aca="1" ref="DD22" ca="1">INDIRECT("'5)個別表'!G"&amp;(A22-1)*39+35)</f>
        <v>0</v>
      </c>
      <c r="DE22" cm="1">
        <f t="array" aca="1" ref="DE22" ca="1">INDIRECT("'5)個別表'!H"&amp;(A22-1)*39+35)</f>
        <v>0</v>
      </c>
      <c r="DF22" cm="1">
        <f t="array" aca="1" ref="DF22" ca="1">INDIRECT("'5)個別表'!I"&amp;(A22-1)*39+35)</f>
        <v>0</v>
      </c>
      <c r="DG22" cm="1">
        <f t="array" aca="1" ref="DG22" ca="1">INDIRECT("'5)個別表'!J"&amp;(A22-1)*39+35)</f>
        <v>0</v>
      </c>
      <c r="DH22" cm="1">
        <f t="array" aca="1" ref="DH22" ca="1">INDIRECT("'5)個別表'!K"&amp;(A22-1)*39+35)</f>
        <v>0</v>
      </c>
      <c r="DI22" cm="1">
        <f t="array" aca="1" ref="DI22" ca="1">INDIRECT("'5)個別表'!C"&amp;(A22-1)*39+36)</f>
        <v>0</v>
      </c>
      <c r="DJ22" cm="1">
        <f t="array" aca="1" ref="DJ22" ca="1">INDIRECT("'5)個別表'!D"&amp;(A22-1)*39+36)</f>
        <v>0</v>
      </c>
      <c r="DK22" cm="1">
        <f t="array" aca="1" ref="DK22" ca="1">INDIRECT("'5)個別表'!E"&amp;(A22-1)*39+36)</f>
        <v>0</v>
      </c>
      <c r="DL22" cm="1">
        <f t="array" aca="1" ref="DL22" ca="1">INDIRECT("'5)個別表'!F"&amp;(A22-1)*39+36)</f>
        <v>0</v>
      </c>
      <c r="DM22" cm="1">
        <f t="array" aca="1" ref="DM22" ca="1">INDIRECT("'5)個別表'!G"&amp;(A22-1)*39+36)</f>
        <v>0</v>
      </c>
      <c r="DN22" cm="1">
        <f t="array" aca="1" ref="DN22" ca="1">INDIRECT("'5)個別表'!H"&amp;(A22-1)*39+36)</f>
        <v>0</v>
      </c>
      <c r="DO22" cm="1">
        <f t="array" aca="1" ref="DO22" ca="1">INDIRECT("'5)個別表'!I"&amp;(A22-1)*39+36)</f>
        <v>0</v>
      </c>
      <c r="DP22" cm="1">
        <f t="array" aca="1" ref="DP22" ca="1">INDIRECT("'5)個別表'!J"&amp;(A22-1)*39+36)</f>
        <v>0</v>
      </c>
      <c r="DQ22" cm="1">
        <f t="array" aca="1" ref="DQ22" ca="1">INDIRECT("'5)個別表'!K"&amp;(A22-1)*39+36)</f>
        <v>0</v>
      </c>
      <c r="DR22" cm="1">
        <f t="array" aca="1" ref="DR22" ca="1">INDIRECT("'5)個別表'!C"&amp;(A22-1)*39+37)</f>
        <v>0</v>
      </c>
      <c r="DS22" cm="1">
        <f t="array" aca="1" ref="DS22" ca="1">INDIRECT("'5)個別表'!D"&amp;(A22-1)*39+37)</f>
        <v>0</v>
      </c>
      <c r="DT22" cm="1">
        <f t="array" aca="1" ref="DT22" ca="1">INDIRECT("'5)個別表'!E"&amp;(A22-1)*39+37)</f>
        <v>0</v>
      </c>
      <c r="DU22" cm="1">
        <f t="array" aca="1" ref="DU22" ca="1">INDIRECT("'5)個別表'!F"&amp;(A22-1)*39+37)</f>
        <v>0</v>
      </c>
      <c r="DV22" cm="1">
        <f t="array" aca="1" ref="DV22" ca="1">INDIRECT("'5)個別表'!G"&amp;(A22-1)*39+37)</f>
        <v>0</v>
      </c>
      <c r="DW22" cm="1">
        <f t="array" aca="1" ref="DW22" ca="1">INDIRECT("'5)個別表'!H"&amp;(A22-1)*39+37)</f>
        <v>0</v>
      </c>
      <c r="DX22" cm="1">
        <f t="array" aca="1" ref="DX22" ca="1">INDIRECT("'5)個別表'!I"&amp;(A22-1)*39+37)</f>
        <v>0</v>
      </c>
      <c r="DY22" cm="1">
        <f t="array" aca="1" ref="DY22" ca="1">INDIRECT("'5)個別表'!J"&amp;(A22-1)*39+37)</f>
        <v>0</v>
      </c>
      <c r="DZ22" cm="1">
        <f t="array" aca="1" ref="DZ22" ca="1">INDIRECT("'5)個別表'!K"&amp;(A22-1)*39+37)</f>
        <v>0</v>
      </c>
      <c r="EA22" cm="1">
        <f t="array" aca="1" ref="EA22" ca="1">INDIRECT("'5)個別表'!C"&amp;(A22-1)*39+38)</f>
        <v>0</v>
      </c>
      <c r="EB22" cm="1">
        <f t="array" aca="1" ref="EB22" ca="1">INDIRECT("'5)個別表'!D"&amp;(A22-1)*39+38)</f>
        <v>0</v>
      </c>
      <c r="EC22" cm="1">
        <f t="array" aca="1" ref="EC22" ca="1">INDIRECT("'5)個別表'!E"&amp;(A22-1)*39+38)</f>
        <v>0</v>
      </c>
      <c r="ED22" cm="1">
        <f t="array" aca="1" ref="ED22" ca="1">INDIRECT("'5)個別表'!F"&amp;(A22-1)*39+38)</f>
        <v>0</v>
      </c>
      <c r="EE22" cm="1">
        <f t="array" aca="1" ref="EE22" ca="1">INDIRECT("'5)個別表'!G"&amp;(A22-1)*39+38)</f>
        <v>0</v>
      </c>
      <c r="EF22" cm="1">
        <f t="array" aca="1" ref="EF22" ca="1">INDIRECT("'5)個別表'!H"&amp;(A22-1)*39+38)</f>
        <v>0</v>
      </c>
      <c r="EG22" cm="1">
        <f t="array" aca="1" ref="EG22" ca="1">INDIRECT("'5)個別表'!I"&amp;(A22-1)*39+38)</f>
        <v>0</v>
      </c>
      <c r="EH22" cm="1">
        <f t="array" aca="1" ref="EH22" ca="1">INDIRECT("'5)個別表'!J"&amp;(A22-1)*39+38)</f>
        <v>0</v>
      </c>
      <c r="EI22" cm="1">
        <f t="array" aca="1" ref="EI22" ca="1">INDIRECT("'5)個別表'!K"&amp;(A22-1)*39+38)</f>
        <v>0</v>
      </c>
      <c r="EJ22" t="str" cm="1">
        <f t="array" aca="1" ref="EJ22" ca="1">INDIRECT("'5)個別表'!C"&amp;(A22-1)*39+39)</f>
        <v>空欄あり</v>
      </c>
      <c r="EK22" t="str" cm="1">
        <f t="array" aca="1" ref="EK22" ca="1">INDIRECT("'5)個別表'!D"&amp;(A22-1)*39+39)</f>
        <v>空欄あり</v>
      </c>
      <c r="EL22" t="str" cm="1">
        <f t="array" aca="1" ref="EL22" ca="1">INDIRECT("'5)個別表'!C"&amp;(A22-1)*39+40)</f>
        <v>-</v>
      </c>
      <c r="EM22" t="str" cm="1">
        <f t="array" aca="1" ref="EM22" ca="1">INDIRECT("'5)個別表'!D"&amp;(A22-1)*39+40)</f>
        <v>-</v>
      </c>
      <c r="EN22" t="str" cm="1">
        <f t="array" aca="1" ref="EN22" ca="1">INDIRECT("'5)個別表'!E"&amp;(A22-1)*39+40)</f>
        <v>-</v>
      </c>
    </row>
    <row r="23" spans="1:144">
      <c r="A23">
        <v>22</v>
      </c>
      <c r="B23" cm="1">
        <f t="array" aca="1" ref="B23" ca="1">INDIRECT("'5)個別表'!H"&amp;(A23-1)*39+5)</f>
        <v>0</v>
      </c>
      <c r="C23" cm="1">
        <f t="array" aca="1" ref="C23" ca="1">INDIRECT("'5)個別表'!C"&amp;(A23-1)*39+7)</f>
        <v>0</v>
      </c>
      <c r="D23" cm="1">
        <f t="array" aca="1" ref="D23" ca="1">INDIRECT("'5)個別表'!C"&amp;(A23-1)*39+8)</f>
        <v>0</v>
      </c>
      <c r="E23" cm="1">
        <f t="array" aca="1" ref="E23" ca="1">INDIRECT("'5)個別表'!C"&amp;(A23-1)*39+9)</f>
        <v>0</v>
      </c>
      <c r="F23" cm="1">
        <f t="array" aca="1" ref="F23" ca="1">INDIRECT("'5)個別表'!C"&amp;(A23-1)*39+10)</f>
        <v>0</v>
      </c>
      <c r="G23" cm="1">
        <f t="array" aca="1" ref="G23" ca="1">INDIRECT("'5)個別表'!F"&amp;(A23-1)*39+10)</f>
        <v>0</v>
      </c>
      <c r="H23" cm="1">
        <f t="array" aca="1" ref="H23" ca="1">INDIRECT("'5)個別表'!I"&amp;(A23-1)*39+10)</f>
        <v>0</v>
      </c>
      <c r="I23" cm="1">
        <f t="array" aca="1" ref="I23" ca="1">INDIRECT("'5)個別表'!C"&amp;(A23-1)*39+11)</f>
        <v>0</v>
      </c>
      <c r="J23" cm="1">
        <f t="array" aca="1" ref="J23" ca="1">INDIRECT("'5)個別表'!C"&amp;(A23-1)*39+12)</f>
        <v>0</v>
      </c>
      <c r="K23" cm="1">
        <f t="array" aca="1" ref="K23" ca="1">INDIRECT("'5)個別表'!C"&amp;(A23-1)*39+16)</f>
        <v>0</v>
      </c>
      <c r="L23" cm="1">
        <f t="array" aca="1" ref="L23" ca="1">INDIRECT("'5)個別表'!F"&amp;(A23-1)*39+16)</f>
        <v>0</v>
      </c>
      <c r="M23" cm="1">
        <f t="array" aca="1" ref="M23" ca="1">INDIRECT("'5)個別表'!H"&amp;(A23-1)*39+16)</f>
        <v>0</v>
      </c>
      <c r="N23" cm="1">
        <f t="array" aca="1" ref="N23" ca="1">INDIRECT("'5)個別表'!J"&amp;(A23-1)*39+16)</f>
        <v>0</v>
      </c>
      <c r="O23" cm="1">
        <f t="array" aca="1" ref="O23" ca="1">INDIRECT("'5)個別表'!C"&amp;(A23-1)*39+17)</f>
        <v>0</v>
      </c>
      <c r="P23" cm="1">
        <f t="array" aca="1" ref="P23" ca="1">INDIRECT("'5)個別表'!F"&amp;(A23-1)*39+17)</f>
        <v>0</v>
      </c>
      <c r="Q23" cm="1">
        <f t="array" aca="1" ref="Q23" ca="1">INDIRECT("'5)個別表'!H"&amp;(A23-1)*39+17)</f>
        <v>0</v>
      </c>
      <c r="R23" cm="1">
        <f t="array" aca="1" ref="R23" ca="1">INDIRECT("'5)個別表'!J"&amp;(A23-1)*39+17)</f>
        <v>0</v>
      </c>
      <c r="S23" cm="1">
        <f t="array" aca="1" ref="S23" ca="1">INDIRECT("'5)個別表'!C"&amp;(A23-1)*39+18)</f>
        <v>0</v>
      </c>
      <c r="T23" cm="1">
        <f t="array" aca="1" ref="T23" ca="1">INDIRECT("'5)個別表'!D"&amp;(A23-1)*39+23)</f>
        <v>0</v>
      </c>
      <c r="U23" cm="1">
        <f t="array" aca="1" ref="U23" ca="1">INDIRECT("'5)個別表'!I"&amp;(A23-1)*39+23)</f>
        <v>0</v>
      </c>
      <c r="V23" cm="1">
        <f t="array" aca="1" ref="V23" ca="1">INDIRECT("'5)個別表'!C"&amp;(A23-1)*39+26)</f>
        <v>0</v>
      </c>
      <c r="W23" cm="1">
        <f t="array" aca="1" ref="W23" ca="1">INDIRECT("'5)個別表'!D"&amp;(A23-1)*39+26)</f>
        <v>0</v>
      </c>
      <c r="X23" cm="1">
        <f t="array" aca="1" ref="X23" ca="1">INDIRECT("'5)個別表'!E"&amp;(A23-1)*39+26)</f>
        <v>0</v>
      </c>
      <c r="Y23" cm="1">
        <f t="array" aca="1" ref="Y23" ca="1">INDIRECT("'5)個別表'!F"&amp;(A23-1)*39+26)</f>
        <v>0</v>
      </c>
      <c r="Z23" cm="1">
        <f t="array" aca="1" ref="Z23" ca="1">INDIRECT("'5)個別表'!G"&amp;(A23-1)*39+26)</f>
        <v>0</v>
      </c>
      <c r="AA23" cm="1">
        <f t="array" aca="1" ref="AA23" ca="1">INDIRECT("'5)個別表'!H"&amp;(A23-1)*39+26)</f>
        <v>0</v>
      </c>
      <c r="AB23" cm="1">
        <f t="array" aca="1" ref="AB23" ca="1">INDIRECT("'5)個別表'!I"&amp;(A23-1)*39+26)</f>
        <v>0</v>
      </c>
      <c r="AC23" cm="1">
        <f t="array" aca="1" ref="AC23" ca="1">INDIRECT("'5)個別表'!J"&amp;(A23-1)*39+26)</f>
        <v>0</v>
      </c>
      <c r="AD23" cm="1">
        <f t="array" aca="1" ref="AD23" ca="1">INDIRECT("'5)個別表'!K"&amp;(A23-1)*39+26)</f>
        <v>0</v>
      </c>
      <c r="AE23" cm="1">
        <f t="array" aca="1" ref="AE23" ca="1">INDIRECT("'5)個別表'!C"&amp;(A23-1)*39+27)</f>
        <v>0</v>
      </c>
      <c r="AF23" cm="1">
        <f t="array" aca="1" ref="AF23" ca="1">INDIRECT("'5)個別表'!D"&amp;(A23-1)*39+27)</f>
        <v>0</v>
      </c>
      <c r="AG23" cm="1">
        <f t="array" aca="1" ref="AG23" ca="1">INDIRECT("'5)個別表'!E"&amp;(A23-1)*39+27)</f>
        <v>0</v>
      </c>
      <c r="AH23" cm="1">
        <f t="array" aca="1" ref="AH23" ca="1">INDIRECT("'5)個別表'!F"&amp;(A23-1)*39+27)</f>
        <v>0</v>
      </c>
      <c r="AI23" cm="1">
        <f t="array" aca="1" ref="AI23" ca="1">INDIRECT("'5)個別表'!G"&amp;(A23-1)*39+27)</f>
        <v>0</v>
      </c>
      <c r="AJ23" cm="1">
        <f t="array" aca="1" ref="AJ23" ca="1">INDIRECT("'5)個別表'!H"&amp;(A23-1)*39+27)</f>
        <v>0</v>
      </c>
      <c r="AK23" cm="1">
        <f t="array" aca="1" ref="AK23" ca="1">INDIRECT("'5)個別表'!I"&amp;(A23-1)*39+27)</f>
        <v>0</v>
      </c>
      <c r="AL23" cm="1">
        <f t="array" aca="1" ref="AL23" ca="1">INDIRECT("'5)個別表'!J"&amp;(A23-1)*39+27)</f>
        <v>0</v>
      </c>
      <c r="AM23" cm="1">
        <f t="array" aca="1" ref="AM23" ca="1">INDIRECT("'5)個別表'!K"&amp;(A23-1)*39+27)</f>
        <v>0</v>
      </c>
      <c r="AN23" cm="1">
        <f t="array" aca="1" ref="AN23" ca="1">INDIRECT("'5)個別表'!C"&amp;(A23-1)*39+28)</f>
        <v>0</v>
      </c>
      <c r="AO23" cm="1">
        <f t="array" aca="1" ref="AO23" ca="1">INDIRECT("'5)個別表'!D"&amp;(A23-1)*39+28)</f>
        <v>0</v>
      </c>
      <c r="AP23" cm="1">
        <f t="array" aca="1" ref="AP23" ca="1">INDIRECT("'5)個別表'!E"&amp;(A23-1)*39+28)</f>
        <v>0</v>
      </c>
      <c r="AQ23" cm="1">
        <f t="array" aca="1" ref="AQ23" ca="1">INDIRECT("'5)個別表'!F"&amp;(A23-1)*39+28)</f>
        <v>0</v>
      </c>
      <c r="AR23" cm="1">
        <f t="array" aca="1" ref="AR23" ca="1">INDIRECT("'5)個別表'!G"&amp;(A23-1)*39+28)</f>
        <v>0</v>
      </c>
      <c r="AS23" cm="1">
        <f t="array" aca="1" ref="AS23" ca="1">INDIRECT("'5)個別表'!H"&amp;(A23-1)*39+28)</f>
        <v>0</v>
      </c>
      <c r="AT23" cm="1">
        <f t="array" aca="1" ref="AT23" ca="1">INDIRECT("'5)個別表'!I"&amp;(A23-1)*39+28)</f>
        <v>0</v>
      </c>
      <c r="AU23" cm="1">
        <f t="array" aca="1" ref="AU23" ca="1">INDIRECT("'5)個別表'!J"&amp;(A23-1)*39+28)</f>
        <v>0</v>
      </c>
      <c r="AV23" cm="1">
        <f t="array" aca="1" ref="AV23" ca="1">INDIRECT("'5)個別表'!K"&amp;(A23-1)*39+28)</f>
        <v>0</v>
      </c>
      <c r="AW23" cm="1">
        <f t="array" aca="1" ref="AW23" ca="1">INDIRECT("'5)個別表'!C"&amp;(A23-1)*39+29)</f>
        <v>0</v>
      </c>
      <c r="AX23" cm="1">
        <f t="array" aca="1" ref="AX23" ca="1">INDIRECT("'5)個別表'!D"&amp;(A23-1)*39+29)</f>
        <v>0</v>
      </c>
      <c r="AY23" cm="1">
        <f t="array" aca="1" ref="AY23" ca="1">INDIRECT("'5)個別表'!E"&amp;(A23-1)*39+29)</f>
        <v>0</v>
      </c>
      <c r="AZ23" cm="1">
        <f t="array" aca="1" ref="AZ23" ca="1">INDIRECT("'5)個別表'!F"&amp;(A23-1)*39+29)</f>
        <v>0</v>
      </c>
      <c r="BA23" cm="1">
        <f t="array" aca="1" ref="BA23" ca="1">INDIRECT("'5)個別表'!G"&amp;(A23-1)*39+29)</f>
        <v>0</v>
      </c>
      <c r="BB23" cm="1">
        <f t="array" aca="1" ref="BB23" ca="1">INDIRECT("'5)個別表'!H"&amp;(A23-1)*39+29)</f>
        <v>0</v>
      </c>
      <c r="BC23" cm="1">
        <f t="array" aca="1" ref="BC23" ca="1">INDIRECT("'5)個別表'!I"&amp;(A23-1)*39+29)</f>
        <v>0</v>
      </c>
      <c r="BD23" cm="1">
        <f t="array" aca="1" ref="BD23" ca="1">INDIRECT("'5)個別表'!J"&amp;(A23-1)*39+29)</f>
        <v>0</v>
      </c>
      <c r="BE23" cm="1">
        <f t="array" aca="1" ref="BE23" ca="1">INDIRECT("'5)個別表'!K"&amp;(A23-1)*39+29)</f>
        <v>0</v>
      </c>
      <c r="BF23" cm="1">
        <f t="array" aca="1" ref="BF23" ca="1">INDIRECT("'5)個別表'!C"&amp;(A23-1)*39+30)</f>
        <v>0</v>
      </c>
      <c r="BG23" cm="1">
        <f t="array" aca="1" ref="BG23" ca="1">INDIRECT("'5)個別表'!D"&amp;(A23-1)*39+30)</f>
        <v>0</v>
      </c>
      <c r="BH23" cm="1">
        <f t="array" aca="1" ref="BH23" ca="1">INDIRECT("'5)個別表'!E"&amp;(A23-1)*39+30)</f>
        <v>0</v>
      </c>
      <c r="BI23" cm="1">
        <f t="array" aca="1" ref="BI23" ca="1">INDIRECT("'5)個別表'!F"&amp;(A23-1)*39+30)</f>
        <v>0</v>
      </c>
      <c r="BJ23" cm="1">
        <f t="array" aca="1" ref="BJ23" ca="1">INDIRECT("'5)個別表'!G"&amp;(A23-1)*39+30)</f>
        <v>0</v>
      </c>
      <c r="BK23" cm="1">
        <f t="array" aca="1" ref="BK23" ca="1">INDIRECT("'5)個別表'!H"&amp;(A23-1)*39+30)</f>
        <v>0</v>
      </c>
      <c r="BL23" cm="1">
        <f t="array" aca="1" ref="BL23" ca="1">INDIRECT("'5)個別表'!I"&amp;(A23-1)*39+30)</f>
        <v>0</v>
      </c>
      <c r="BM23" cm="1">
        <f t="array" aca="1" ref="BM23" ca="1">INDIRECT("'5)個別表'!J"&amp;(A23-1)*39+30)</f>
        <v>0</v>
      </c>
      <c r="BN23" cm="1">
        <f t="array" aca="1" ref="BN23" ca="1">INDIRECT("'5)個別表'!K"&amp;(A23-1)*39+30)</f>
        <v>0</v>
      </c>
      <c r="BO23" cm="1">
        <f t="array" aca="1" ref="BO23" ca="1">INDIRECT("'5)個別表'!C"&amp;(A23-1)*39+31)</f>
        <v>0</v>
      </c>
      <c r="BP23" cm="1">
        <f t="array" aca="1" ref="BP23" ca="1">INDIRECT("'5)個別表'!D"&amp;(A23-1)*39+31)</f>
        <v>0</v>
      </c>
      <c r="BQ23" cm="1">
        <f t="array" aca="1" ref="BQ23" ca="1">INDIRECT("'5)個別表'!E"&amp;(A23-1)*39+31)</f>
        <v>0</v>
      </c>
      <c r="BR23" cm="1">
        <f t="array" aca="1" ref="BR23" ca="1">INDIRECT("'5)個別表'!F"&amp;(A23-1)*39+31)</f>
        <v>0</v>
      </c>
      <c r="BS23" cm="1">
        <f t="array" aca="1" ref="BS23" ca="1">INDIRECT("'5)個別表'!G"&amp;(A23-1)*39+31)</f>
        <v>0</v>
      </c>
      <c r="BT23" cm="1">
        <f t="array" aca="1" ref="BT23" ca="1">INDIRECT("'5)個別表'!H"&amp;(A23-1)*39+31)</f>
        <v>0</v>
      </c>
      <c r="BU23" cm="1">
        <f t="array" aca="1" ref="BU23" ca="1">INDIRECT("'5)個別表'!I"&amp;(A23-1)*39+31)</f>
        <v>0</v>
      </c>
      <c r="BV23" cm="1">
        <f t="array" aca="1" ref="BV23" ca="1">INDIRECT("'5)個別表'!J"&amp;(A23-1)*39+31)</f>
        <v>0</v>
      </c>
      <c r="BW23" cm="1">
        <f t="array" aca="1" ref="BW23" ca="1">INDIRECT("'5)個別表'!K"&amp;(A23-1)*39+31)</f>
        <v>0</v>
      </c>
      <c r="BX23" cm="1">
        <f t="array" aca="1" ref="BX23" ca="1">INDIRECT("'5)個別表'!C"&amp;(A23-1)*39+32)</f>
        <v>0</v>
      </c>
      <c r="BY23" cm="1">
        <f t="array" aca="1" ref="BY23" ca="1">INDIRECT("'5)個別表'!D"&amp;(A23-1)*39+32)</f>
        <v>0</v>
      </c>
      <c r="BZ23" cm="1">
        <f t="array" aca="1" ref="BZ23" ca="1">INDIRECT("'5)個別表'!E"&amp;(A23-1)*39+32)</f>
        <v>0</v>
      </c>
      <c r="CA23" cm="1">
        <f t="array" aca="1" ref="CA23" ca="1">INDIRECT("'5)個別表'!F"&amp;(A23-1)*39+32)</f>
        <v>0</v>
      </c>
      <c r="CB23" cm="1">
        <f t="array" aca="1" ref="CB23" ca="1">INDIRECT("'5)個別表'!G"&amp;(A23-1)*39+32)</f>
        <v>0</v>
      </c>
      <c r="CC23" cm="1">
        <f t="array" aca="1" ref="CC23" ca="1">INDIRECT("'5)個別表'!H"&amp;(A23-1)*39+32)</f>
        <v>0</v>
      </c>
      <c r="CD23" cm="1">
        <f t="array" aca="1" ref="CD23" ca="1">INDIRECT("'5)個別表'!I"&amp;(A23-1)*39+32)</f>
        <v>0</v>
      </c>
      <c r="CE23" cm="1">
        <f t="array" aca="1" ref="CE23" ca="1">INDIRECT("'5)個別表'!J"&amp;(A23-1)*39+32)</f>
        <v>0</v>
      </c>
      <c r="CF23" cm="1">
        <f t="array" aca="1" ref="CF23" ca="1">INDIRECT("'5)個別表'!K"&amp;(A23-1)*39+32)</f>
        <v>0</v>
      </c>
      <c r="CG23" t="str" cm="1">
        <f t="array" aca="1" ref="CG23" ca="1">INDIRECT("'5)個別表'!A"&amp;(A23-1)*39+33)</f>
        <v>⑧選択してください（プルダウン）</v>
      </c>
      <c r="CH23" cm="1">
        <f t="array" aca="1" ref="CH23" ca="1">INDIRECT("'5)個別表'!C"&amp;(A23-1)*39+33)</f>
        <v>0</v>
      </c>
      <c r="CI23" cm="1">
        <f t="array" aca="1" ref="CI23" ca="1">INDIRECT("'5)個別表'!D"&amp;(A23-1)*39+33)</f>
        <v>0</v>
      </c>
      <c r="CJ23" cm="1">
        <f t="array" aca="1" ref="CJ23" ca="1">INDIRECT("'5)個別表'!E"&amp;(A23-1)*39+33)</f>
        <v>0</v>
      </c>
      <c r="CK23" cm="1">
        <f t="array" aca="1" ref="CK23" ca="1">INDIRECT("'5)個別表'!F"&amp;(A23-1)*39+33)</f>
        <v>0</v>
      </c>
      <c r="CL23" cm="1">
        <f t="array" aca="1" ref="CL23" ca="1">INDIRECT("'5)個別表'!G"&amp;(A23-1)*39+33)</f>
        <v>0</v>
      </c>
      <c r="CM23" cm="1">
        <f t="array" aca="1" ref="CM23" ca="1">INDIRECT("'5)個別表'!H"&amp;(A23-1)*39+33)</f>
        <v>0</v>
      </c>
      <c r="CN23" cm="1">
        <f t="array" aca="1" ref="CN23" ca="1">INDIRECT("'5)個別表'!I"&amp;(A23-1)*39+33)</f>
        <v>0</v>
      </c>
      <c r="CO23" cm="1">
        <f t="array" aca="1" ref="CO23" ca="1">INDIRECT("'5)個別表'!J"&amp;(A23-1)*39+33)</f>
        <v>0</v>
      </c>
      <c r="CP23" cm="1">
        <f t="array" aca="1" ref="CP23" ca="1">INDIRECT("'5)個別表'!K"&amp;(A23-1)*39+33)</f>
        <v>0</v>
      </c>
      <c r="CQ23" cm="1">
        <f t="array" aca="1" ref="CQ23" ca="1">INDIRECT("'5)個別表'!C"&amp;(A23-1)*39+34)</f>
        <v>0</v>
      </c>
      <c r="CR23" cm="1">
        <f t="array" aca="1" ref="CR23" ca="1">INDIRECT("'5)個別表'!D"&amp;(A23-1)*39+34)</f>
        <v>0</v>
      </c>
      <c r="CS23" cm="1">
        <f t="array" aca="1" ref="CS23" ca="1">INDIRECT("'5)個別表'!E"&amp;(A23-1)*39+34)</f>
        <v>0</v>
      </c>
      <c r="CT23" cm="1">
        <f t="array" aca="1" ref="CT23" ca="1">INDIRECT("'5)個別表'!F"&amp;(A23-1)*39+34)</f>
        <v>0</v>
      </c>
      <c r="CU23" cm="1">
        <f t="array" aca="1" ref="CU23" ca="1">INDIRECT("'5)個別表'!G"&amp;(A23-1)*39+34)</f>
        <v>0</v>
      </c>
      <c r="CV23" cm="1">
        <f t="array" aca="1" ref="CV23" ca="1">INDIRECT("'5)個別表'!H"&amp;(A23-1)*39+34)</f>
        <v>0</v>
      </c>
      <c r="CW23" cm="1">
        <f t="array" aca="1" ref="CW23" ca="1">INDIRECT("'5)個別表'!I"&amp;(A23-1)*39+34)</f>
        <v>0</v>
      </c>
      <c r="CX23" cm="1">
        <f t="array" aca="1" ref="CX23" ca="1">INDIRECT("'5)個別表'!J"&amp;(A23-1)*39+34)</f>
        <v>0</v>
      </c>
      <c r="CY23" cm="1">
        <f t="array" aca="1" ref="CY23" ca="1">INDIRECT("'5)個別表'!K"&amp;(A23-1)*39+34)</f>
        <v>0</v>
      </c>
      <c r="CZ23" cm="1">
        <f t="array" aca="1" ref="CZ23" ca="1">INDIRECT("'5)個別表'!C"&amp;(A23-1)*39+35)</f>
        <v>0</v>
      </c>
      <c r="DA23" cm="1">
        <f t="array" aca="1" ref="DA23" ca="1">INDIRECT("'5)個別表'!D"&amp;(A23-1)*39+35)</f>
        <v>0</v>
      </c>
      <c r="DB23" cm="1">
        <f t="array" aca="1" ref="DB23" ca="1">INDIRECT("'5)個別表'!E"&amp;(A23-1)*39+35)</f>
        <v>0</v>
      </c>
      <c r="DC23" cm="1">
        <f t="array" aca="1" ref="DC23" ca="1">INDIRECT("'5)個別表'!F"&amp;(A23-1)*39+35)</f>
        <v>0</v>
      </c>
      <c r="DD23" cm="1">
        <f t="array" aca="1" ref="DD23" ca="1">INDIRECT("'5)個別表'!G"&amp;(A23-1)*39+35)</f>
        <v>0</v>
      </c>
      <c r="DE23" cm="1">
        <f t="array" aca="1" ref="DE23" ca="1">INDIRECT("'5)個別表'!H"&amp;(A23-1)*39+35)</f>
        <v>0</v>
      </c>
      <c r="DF23" cm="1">
        <f t="array" aca="1" ref="DF23" ca="1">INDIRECT("'5)個別表'!I"&amp;(A23-1)*39+35)</f>
        <v>0</v>
      </c>
      <c r="DG23" cm="1">
        <f t="array" aca="1" ref="DG23" ca="1">INDIRECT("'5)個別表'!J"&amp;(A23-1)*39+35)</f>
        <v>0</v>
      </c>
      <c r="DH23" cm="1">
        <f t="array" aca="1" ref="DH23" ca="1">INDIRECT("'5)個別表'!K"&amp;(A23-1)*39+35)</f>
        <v>0</v>
      </c>
      <c r="DI23" cm="1">
        <f t="array" aca="1" ref="DI23" ca="1">INDIRECT("'5)個別表'!C"&amp;(A23-1)*39+36)</f>
        <v>0</v>
      </c>
      <c r="DJ23" cm="1">
        <f t="array" aca="1" ref="DJ23" ca="1">INDIRECT("'5)個別表'!D"&amp;(A23-1)*39+36)</f>
        <v>0</v>
      </c>
      <c r="DK23" cm="1">
        <f t="array" aca="1" ref="DK23" ca="1">INDIRECT("'5)個別表'!E"&amp;(A23-1)*39+36)</f>
        <v>0</v>
      </c>
      <c r="DL23" cm="1">
        <f t="array" aca="1" ref="DL23" ca="1">INDIRECT("'5)個別表'!F"&amp;(A23-1)*39+36)</f>
        <v>0</v>
      </c>
      <c r="DM23" cm="1">
        <f t="array" aca="1" ref="DM23" ca="1">INDIRECT("'5)個別表'!G"&amp;(A23-1)*39+36)</f>
        <v>0</v>
      </c>
      <c r="DN23" cm="1">
        <f t="array" aca="1" ref="DN23" ca="1">INDIRECT("'5)個別表'!H"&amp;(A23-1)*39+36)</f>
        <v>0</v>
      </c>
      <c r="DO23" cm="1">
        <f t="array" aca="1" ref="DO23" ca="1">INDIRECT("'5)個別表'!I"&amp;(A23-1)*39+36)</f>
        <v>0</v>
      </c>
      <c r="DP23" cm="1">
        <f t="array" aca="1" ref="DP23" ca="1">INDIRECT("'5)個別表'!J"&amp;(A23-1)*39+36)</f>
        <v>0</v>
      </c>
      <c r="DQ23" cm="1">
        <f t="array" aca="1" ref="DQ23" ca="1">INDIRECT("'5)個別表'!K"&amp;(A23-1)*39+36)</f>
        <v>0</v>
      </c>
      <c r="DR23" cm="1">
        <f t="array" aca="1" ref="DR23" ca="1">INDIRECT("'5)個別表'!C"&amp;(A23-1)*39+37)</f>
        <v>0</v>
      </c>
      <c r="DS23" cm="1">
        <f t="array" aca="1" ref="DS23" ca="1">INDIRECT("'5)個別表'!D"&amp;(A23-1)*39+37)</f>
        <v>0</v>
      </c>
      <c r="DT23" cm="1">
        <f t="array" aca="1" ref="DT23" ca="1">INDIRECT("'5)個別表'!E"&amp;(A23-1)*39+37)</f>
        <v>0</v>
      </c>
      <c r="DU23" cm="1">
        <f t="array" aca="1" ref="DU23" ca="1">INDIRECT("'5)個別表'!F"&amp;(A23-1)*39+37)</f>
        <v>0</v>
      </c>
      <c r="DV23" cm="1">
        <f t="array" aca="1" ref="DV23" ca="1">INDIRECT("'5)個別表'!G"&amp;(A23-1)*39+37)</f>
        <v>0</v>
      </c>
      <c r="DW23" cm="1">
        <f t="array" aca="1" ref="DW23" ca="1">INDIRECT("'5)個別表'!H"&amp;(A23-1)*39+37)</f>
        <v>0</v>
      </c>
      <c r="DX23" cm="1">
        <f t="array" aca="1" ref="DX23" ca="1">INDIRECT("'5)個別表'!I"&amp;(A23-1)*39+37)</f>
        <v>0</v>
      </c>
      <c r="DY23" cm="1">
        <f t="array" aca="1" ref="DY23" ca="1">INDIRECT("'5)個別表'!J"&amp;(A23-1)*39+37)</f>
        <v>0</v>
      </c>
      <c r="DZ23" cm="1">
        <f t="array" aca="1" ref="DZ23" ca="1">INDIRECT("'5)個別表'!K"&amp;(A23-1)*39+37)</f>
        <v>0</v>
      </c>
      <c r="EA23" cm="1">
        <f t="array" aca="1" ref="EA23" ca="1">INDIRECT("'5)個別表'!C"&amp;(A23-1)*39+38)</f>
        <v>0</v>
      </c>
      <c r="EB23" cm="1">
        <f t="array" aca="1" ref="EB23" ca="1">INDIRECT("'5)個別表'!D"&amp;(A23-1)*39+38)</f>
        <v>0</v>
      </c>
      <c r="EC23" cm="1">
        <f t="array" aca="1" ref="EC23" ca="1">INDIRECT("'5)個別表'!E"&amp;(A23-1)*39+38)</f>
        <v>0</v>
      </c>
      <c r="ED23" cm="1">
        <f t="array" aca="1" ref="ED23" ca="1">INDIRECT("'5)個別表'!F"&amp;(A23-1)*39+38)</f>
        <v>0</v>
      </c>
      <c r="EE23" cm="1">
        <f t="array" aca="1" ref="EE23" ca="1">INDIRECT("'5)個別表'!G"&amp;(A23-1)*39+38)</f>
        <v>0</v>
      </c>
      <c r="EF23" cm="1">
        <f t="array" aca="1" ref="EF23" ca="1">INDIRECT("'5)個別表'!H"&amp;(A23-1)*39+38)</f>
        <v>0</v>
      </c>
      <c r="EG23" cm="1">
        <f t="array" aca="1" ref="EG23" ca="1">INDIRECT("'5)個別表'!I"&amp;(A23-1)*39+38)</f>
        <v>0</v>
      </c>
      <c r="EH23" cm="1">
        <f t="array" aca="1" ref="EH23" ca="1">INDIRECT("'5)個別表'!J"&amp;(A23-1)*39+38)</f>
        <v>0</v>
      </c>
      <c r="EI23" cm="1">
        <f t="array" aca="1" ref="EI23" ca="1">INDIRECT("'5)個別表'!K"&amp;(A23-1)*39+38)</f>
        <v>0</v>
      </c>
      <c r="EJ23" t="str" cm="1">
        <f t="array" aca="1" ref="EJ23" ca="1">INDIRECT("'5)個別表'!C"&amp;(A23-1)*39+39)</f>
        <v>空欄あり</v>
      </c>
      <c r="EK23" t="str" cm="1">
        <f t="array" aca="1" ref="EK23" ca="1">INDIRECT("'5)個別表'!D"&amp;(A23-1)*39+39)</f>
        <v>空欄あり</v>
      </c>
      <c r="EL23" t="str" cm="1">
        <f t="array" aca="1" ref="EL23" ca="1">INDIRECT("'5)個別表'!C"&amp;(A23-1)*39+40)</f>
        <v>-</v>
      </c>
      <c r="EM23" t="str" cm="1">
        <f t="array" aca="1" ref="EM23" ca="1">INDIRECT("'5)個別表'!D"&amp;(A23-1)*39+40)</f>
        <v>-</v>
      </c>
      <c r="EN23" t="str" cm="1">
        <f t="array" aca="1" ref="EN23" ca="1">INDIRECT("'5)個別表'!E"&amp;(A23-1)*39+40)</f>
        <v>-</v>
      </c>
    </row>
    <row r="24" spans="1:144">
      <c r="A24">
        <v>23</v>
      </c>
      <c r="B24" cm="1">
        <f t="array" aca="1" ref="B24" ca="1">INDIRECT("'5)個別表'!H"&amp;(A24-1)*39+5)</f>
        <v>0</v>
      </c>
      <c r="C24" cm="1">
        <f t="array" aca="1" ref="C24" ca="1">INDIRECT("'5)個別表'!C"&amp;(A24-1)*39+7)</f>
        <v>0</v>
      </c>
      <c r="D24" cm="1">
        <f t="array" aca="1" ref="D24" ca="1">INDIRECT("'5)個別表'!C"&amp;(A24-1)*39+8)</f>
        <v>0</v>
      </c>
      <c r="E24" cm="1">
        <f t="array" aca="1" ref="E24" ca="1">INDIRECT("'5)個別表'!C"&amp;(A24-1)*39+9)</f>
        <v>0</v>
      </c>
      <c r="F24" cm="1">
        <f t="array" aca="1" ref="F24" ca="1">INDIRECT("'5)個別表'!C"&amp;(A24-1)*39+10)</f>
        <v>0</v>
      </c>
      <c r="G24" cm="1">
        <f t="array" aca="1" ref="G24" ca="1">INDIRECT("'5)個別表'!F"&amp;(A24-1)*39+10)</f>
        <v>0</v>
      </c>
      <c r="H24" cm="1">
        <f t="array" aca="1" ref="H24" ca="1">INDIRECT("'5)個別表'!I"&amp;(A24-1)*39+10)</f>
        <v>0</v>
      </c>
      <c r="I24" cm="1">
        <f t="array" aca="1" ref="I24" ca="1">INDIRECT("'5)個別表'!C"&amp;(A24-1)*39+11)</f>
        <v>0</v>
      </c>
      <c r="J24" cm="1">
        <f t="array" aca="1" ref="J24" ca="1">INDIRECT("'5)個別表'!C"&amp;(A24-1)*39+12)</f>
        <v>0</v>
      </c>
      <c r="K24" cm="1">
        <f t="array" aca="1" ref="K24" ca="1">INDIRECT("'5)個別表'!C"&amp;(A24-1)*39+16)</f>
        <v>0</v>
      </c>
      <c r="L24" cm="1">
        <f t="array" aca="1" ref="L24" ca="1">INDIRECT("'5)個別表'!F"&amp;(A24-1)*39+16)</f>
        <v>0</v>
      </c>
      <c r="M24" cm="1">
        <f t="array" aca="1" ref="M24" ca="1">INDIRECT("'5)個別表'!H"&amp;(A24-1)*39+16)</f>
        <v>0</v>
      </c>
      <c r="N24" cm="1">
        <f t="array" aca="1" ref="N24" ca="1">INDIRECT("'5)個別表'!J"&amp;(A24-1)*39+16)</f>
        <v>0</v>
      </c>
      <c r="O24" cm="1">
        <f t="array" aca="1" ref="O24" ca="1">INDIRECT("'5)個別表'!C"&amp;(A24-1)*39+17)</f>
        <v>0</v>
      </c>
      <c r="P24" cm="1">
        <f t="array" aca="1" ref="P24" ca="1">INDIRECT("'5)個別表'!F"&amp;(A24-1)*39+17)</f>
        <v>0</v>
      </c>
      <c r="Q24" cm="1">
        <f t="array" aca="1" ref="Q24" ca="1">INDIRECT("'5)個別表'!H"&amp;(A24-1)*39+17)</f>
        <v>0</v>
      </c>
      <c r="R24" cm="1">
        <f t="array" aca="1" ref="R24" ca="1">INDIRECT("'5)個別表'!J"&amp;(A24-1)*39+17)</f>
        <v>0</v>
      </c>
      <c r="S24" cm="1">
        <f t="array" aca="1" ref="S24" ca="1">INDIRECT("'5)個別表'!C"&amp;(A24-1)*39+18)</f>
        <v>0</v>
      </c>
      <c r="T24" cm="1">
        <f t="array" aca="1" ref="T24" ca="1">INDIRECT("'5)個別表'!D"&amp;(A24-1)*39+23)</f>
        <v>0</v>
      </c>
      <c r="U24" cm="1">
        <f t="array" aca="1" ref="U24" ca="1">INDIRECT("'5)個別表'!I"&amp;(A24-1)*39+23)</f>
        <v>0</v>
      </c>
      <c r="V24" cm="1">
        <f t="array" aca="1" ref="V24" ca="1">INDIRECT("'5)個別表'!C"&amp;(A24-1)*39+26)</f>
        <v>0</v>
      </c>
      <c r="W24" cm="1">
        <f t="array" aca="1" ref="W24" ca="1">INDIRECT("'5)個別表'!D"&amp;(A24-1)*39+26)</f>
        <v>0</v>
      </c>
      <c r="X24" cm="1">
        <f t="array" aca="1" ref="X24" ca="1">INDIRECT("'5)個別表'!E"&amp;(A24-1)*39+26)</f>
        <v>0</v>
      </c>
      <c r="Y24" cm="1">
        <f t="array" aca="1" ref="Y24" ca="1">INDIRECT("'5)個別表'!F"&amp;(A24-1)*39+26)</f>
        <v>0</v>
      </c>
      <c r="Z24" cm="1">
        <f t="array" aca="1" ref="Z24" ca="1">INDIRECT("'5)個別表'!G"&amp;(A24-1)*39+26)</f>
        <v>0</v>
      </c>
      <c r="AA24" cm="1">
        <f t="array" aca="1" ref="AA24" ca="1">INDIRECT("'5)個別表'!H"&amp;(A24-1)*39+26)</f>
        <v>0</v>
      </c>
      <c r="AB24" cm="1">
        <f t="array" aca="1" ref="AB24" ca="1">INDIRECT("'5)個別表'!I"&amp;(A24-1)*39+26)</f>
        <v>0</v>
      </c>
      <c r="AC24" cm="1">
        <f t="array" aca="1" ref="AC24" ca="1">INDIRECT("'5)個別表'!J"&amp;(A24-1)*39+26)</f>
        <v>0</v>
      </c>
      <c r="AD24" cm="1">
        <f t="array" aca="1" ref="AD24" ca="1">INDIRECT("'5)個別表'!K"&amp;(A24-1)*39+26)</f>
        <v>0</v>
      </c>
      <c r="AE24" cm="1">
        <f t="array" aca="1" ref="AE24" ca="1">INDIRECT("'5)個別表'!C"&amp;(A24-1)*39+27)</f>
        <v>0</v>
      </c>
      <c r="AF24" cm="1">
        <f t="array" aca="1" ref="AF24" ca="1">INDIRECT("'5)個別表'!D"&amp;(A24-1)*39+27)</f>
        <v>0</v>
      </c>
      <c r="AG24" cm="1">
        <f t="array" aca="1" ref="AG24" ca="1">INDIRECT("'5)個別表'!E"&amp;(A24-1)*39+27)</f>
        <v>0</v>
      </c>
      <c r="AH24" cm="1">
        <f t="array" aca="1" ref="AH24" ca="1">INDIRECT("'5)個別表'!F"&amp;(A24-1)*39+27)</f>
        <v>0</v>
      </c>
      <c r="AI24" cm="1">
        <f t="array" aca="1" ref="AI24" ca="1">INDIRECT("'5)個別表'!G"&amp;(A24-1)*39+27)</f>
        <v>0</v>
      </c>
      <c r="AJ24" cm="1">
        <f t="array" aca="1" ref="AJ24" ca="1">INDIRECT("'5)個別表'!H"&amp;(A24-1)*39+27)</f>
        <v>0</v>
      </c>
      <c r="AK24" cm="1">
        <f t="array" aca="1" ref="AK24" ca="1">INDIRECT("'5)個別表'!I"&amp;(A24-1)*39+27)</f>
        <v>0</v>
      </c>
      <c r="AL24" cm="1">
        <f t="array" aca="1" ref="AL24" ca="1">INDIRECT("'5)個別表'!J"&amp;(A24-1)*39+27)</f>
        <v>0</v>
      </c>
      <c r="AM24" cm="1">
        <f t="array" aca="1" ref="AM24" ca="1">INDIRECT("'5)個別表'!K"&amp;(A24-1)*39+27)</f>
        <v>0</v>
      </c>
      <c r="AN24" cm="1">
        <f t="array" aca="1" ref="AN24" ca="1">INDIRECT("'5)個別表'!C"&amp;(A24-1)*39+28)</f>
        <v>0</v>
      </c>
      <c r="AO24" cm="1">
        <f t="array" aca="1" ref="AO24" ca="1">INDIRECT("'5)個別表'!D"&amp;(A24-1)*39+28)</f>
        <v>0</v>
      </c>
      <c r="AP24" cm="1">
        <f t="array" aca="1" ref="AP24" ca="1">INDIRECT("'5)個別表'!E"&amp;(A24-1)*39+28)</f>
        <v>0</v>
      </c>
      <c r="AQ24" cm="1">
        <f t="array" aca="1" ref="AQ24" ca="1">INDIRECT("'5)個別表'!F"&amp;(A24-1)*39+28)</f>
        <v>0</v>
      </c>
      <c r="AR24" cm="1">
        <f t="array" aca="1" ref="AR24" ca="1">INDIRECT("'5)個別表'!G"&amp;(A24-1)*39+28)</f>
        <v>0</v>
      </c>
      <c r="AS24" cm="1">
        <f t="array" aca="1" ref="AS24" ca="1">INDIRECT("'5)個別表'!H"&amp;(A24-1)*39+28)</f>
        <v>0</v>
      </c>
      <c r="AT24" cm="1">
        <f t="array" aca="1" ref="AT24" ca="1">INDIRECT("'5)個別表'!I"&amp;(A24-1)*39+28)</f>
        <v>0</v>
      </c>
      <c r="AU24" cm="1">
        <f t="array" aca="1" ref="AU24" ca="1">INDIRECT("'5)個別表'!J"&amp;(A24-1)*39+28)</f>
        <v>0</v>
      </c>
      <c r="AV24" cm="1">
        <f t="array" aca="1" ref="AV24" ca="1">INDIRECT("'5)個別表'!K"&amp;(A24-1)*39+28)</f>
        <v>0</v>
      </c>
      <c r="AW24" cm="1">
        <f t="array" aca="1" ref="AW24" ca="1">INDIRECT("'5)個別表'!C"&amp;(A24-1)*39+29)</f>
        <v>0</v>
      </c>
      <c r="AX24" cm="1">
        <f t="array" aca="1" ref="AX24" ca="1">INDIRECT("'5)個別表'!D"&amp;(A24-1)*39+29)</f>
        <v>0</v>
      </c>
      <c r="AY24" cm="1">
        <f t="array" aca="1" ref="AY24" ca="1">INDIRECT("'5)個別表'!E"&amp;(A24-1)*39+29)</f>
        <v>0</v>
      </c>
      <c r="AZ24" cm="1">
        <f t="array" aca="1" ref="AZ24" ca="1">INDIRECT("'5)個別表'!F"&amp;(A24-1)*39+29)</f>
        <v>0</v>
      </c>
      <c r="BA24" cm="1">
        <f t="array" aca="1" ref="BA24" ca="1">INDIRECT("'5)個別表'!G"&amp;(A24-1)*39+29)</f>
        <v>0</v>
      </c>
      <c r="BB24" cm="1">
        <f t="array" aca="1" ref="BB24" ca="1">INDIRECT("'5)個別表'!H"&amp;(A24-1)*39+29)</f>
        <v>0</v>
      </c>
      <c r="BC24" cm="1">
        <f t="array" aca="1" ref="BC24" ca="1">INDIRECT("'5)個別表'!I"&amp;(A24-1)*39+29)</f>
        <v>0</v>
      </c>
      <c r="BD24" cm="1">
        <f t="array" aca="1" ref="BD24" ca="1">INDIRECT("'5)個別表'!J"&amp;(A24-1)*39+29)</f>
        <v>0</v>
      </c>
      <c r="BE24" cm="1">
        <f t="array" aca="1" ref="BE24" ca="1">INDIRECT("'5)個別表'!K"&amp;(A24-1)*39+29)</f>
        <v>0</v>
      </c>
      <c r="BF24" cm="1">
        <f t="array" aca="1" ref="BF24" ca="1">INDIRECT("'5)個別表'!C"&amp;(A24-1)*39+30)</f>
        <v>0</v>
      </c>
      <c r="BG24" cm="1">
        <f t="array" aca="1" ref="BG24" ca="1">INDIRECT("'5)個別表'!D"&amp;(A24-1)*39+30)</f>
        <v>0</v>
      </c>
      <c r="BH24" cm="1">
        <f t="array" aca="1" ref="BH24" ca="1">INDIRECT("'5)個別表'!E"&amp;(A24-1)*39+30)</f>
        <v>0</v>
      </c>
      <c r="BI24" cm="1">
        <f t="array" aca="1" ref="BI24" ca="1">INDIRECT("'5)個別表'!F"&amp;(A24-1)*39+30)</f>
        <v>0</v>
      </c>
      <c r="BJ24" cm="1">
        <f t="array" aca="1" ref="BJ24" ca="1">INDIRECT("'5)個別表'!G"&amp;(A24-1)*39+30)</f>
        <v>0</v>
      </c>
      <c r="BK24" cm="1">
        <f t="array" aca="1" ref="BK24" ca="1">INDIRECT("'5)個別表'!H"&amp;(A24-1)*39+30)</f>
        <v>0</v>
      </c>
      <c r="BL24" cm="1">
        <f t="array" aca="1" ref="BL24" ca="1">INDIRECT("'5)個別表'!I"&amp;(A24-1)*39+30)</f>
        <v>0</v>
      </c>
      <c r="BM24" cm="1">
        <f t="array" aca="1" ref="BM24" ca="1">INDIRECT("'5)個別表'!J"&amp;(A24-1)*39+30)</f>
        <v>0</v>
      </c>
      <c r="BN24" cm="1">
        <f t="array" aca="1" ref="BN24" ca="1">INDIRECT("'5)個別表'!K"&amp;(A24-1)*39+30)</f>
        <v>0</v>
      </c>
      <c r="BO24" cm="1">
        <f t="array" aca="1" ref="BO24" ca="1">INDIRECT("'5)個別表'!C"&amp;(A24-1)*39+31)</f>
        <v>0</v>
      </c>
      <c r="BP24" cm="1">
        <f t="array" aca="1" ref="BP24" ca="1">INDIRECT("'5)個別表'!D"&amp;(A24-1)*39+31)</f>
        <v>0</v>
      </c>
      <c r="BQ24" cm="1">
        <f t="array" aca="1" ref="BQ24" ca="1">INDIRECT("'5)個別表'!E"&amp;(A24-1)*39+31)</f>
        <v>0</v>
      </c>
      <c r="BR24" cm="1">
        <f t="array" aca="1" ref="BR24" ca="1">INDIRECT("'5)個別表'!F"&amp;(A24-1)*39+31)</f>
        <v>0</v>
      </c>
      <c r="BS24" cm="1">
        <f t="array" aca="1" ref="BS24" ca="1">INDIRECT("'5)個別表'!G"&amp;(A24-1)*39+31)</f>
        <v>0</v>
      </c>
      <c r="BT24" cm="1">
        <f t="array" aca="1" ref="BT24" ca="1">INDIRECT("'5)個別表'!H"&amp;(A24-1)*39+31)</f>
        <v>0</v>
      </c>
      <c r="BU24" cm="1">
        <f t="array" aca="1" ref="BU24" ca="1">INDIRECT("'5)個別表'!I"&amp;(A24-1)*39+31)</f>
        <v>0</v>
      </c>
      <c r="BV24" cm="1">
        <f t="array" aca="1" ref="BV24" ca="1">INDIRECT("'5)個別表'!J"&amp;(A24-1)*39+31)</f>
        <v>0</v>
      </c>
      <c r="BW24" cm="1">
        <f t="array" aca="1" ref="BW24" ca="1">INDIRECT("'5)個別表'!K"&amp;(A24-1)*39+31)</f>
        <v>0</v>
      </c>
      <c r="BX24" cm="1">
        <f t="array" aca="1" ref="BX24" ca="1">INDIRECT("'5)個別表'!C"&amp;(A24-1)*39+32)</f>
        <v>0</v>
      </c>
      <c r="BY24" cm="1">
        <f t="array" aca="1" ref="BY24" ca="1">INDIRECT("'5)個別表'!D"&amp;(A24-1)*39+32)</f>
        <v>0</v>
      </c>
      <c r="BZ24" cm="1">
        <f t="array" aca="1" ref="BZ24" ca="1">INDIRECT("'5)個別表'!E"&amp;(A24-1)*39+32)</f>
        <v>0</v>
      </c>
      <c r="CA24" cm="1">
        <f t="array" aca="1" ref="CA24" ca="1">INDIRECT("'5)個別表'!F"&amp;(A24-1)*39+32)</f>
        <v>0</v>
      </c>
      <c r="CB24" cm="1">
        <f t="array" aca="1" ref="CB24" ca="1">INDIRECT("'5)個別表'!G"&amp;(A24-1)*39+32)</f>
        <v>0</v>
      </c>
      <c r="CC24" cm="1">
        <f t="array" aca="1" ref="CC24" ca="1">INDIRECT("'5)個別表'!H"&amp;(A24-1)*39+32)</f>
        <v>0</v>
      </c>
      <c r="CD24" cm="1">
        <f t="array" aca="1" ref="CD24" ca="1">INDIRECT("'5)個別表'!I"&amp;(A24-1)*39+32)</f>
        <v>0</v>
      </c>
      <c r="CE24" cm="1">
        <f t="array" aca="1" ref="CE24" ca="1">INDIRECT("'5)個別表'!J"&amp;(A24-1)*39+32)</f>
        <v>0</v>
      </c>
      <c r="CF24" cm="1">
        <f t="array" aca="1" ref="CF24" ca="1">INDIRECT("'5)個別表'!K"&amp;(A24-1)*39+32)</f>
        <v>0</v>
      </c>
      <c r="CG24" t="str" cm="1">
        <f t="array" aca="1" ref="CG24" ca="1">INDIRECT("'5)個別表'!A"&amp;(A24-1)*39+33)</f>
        <v>⑧選択してください（プルダウン）</v>
      </c>
      <c r="CH24" cm="1">
        <f t="array" aca="1" ref="CH24" ca="1">INDIRECT("'5)個別表'!C"&amp;(A24-1)*39+33)</f>
        <v>0</v>
      </c>
      <c r="CI24" cm="1">
        <f t="array" aca="1" ref="CI24" ca="1">INDIRECT("'5)個別表'!D"&amp;(A24-1)*39+33)</f>
        <v>0</v>
      </c>
      <c r="CJ24" cm="1">
        <f t="array" aca="1" ref="CJ24" ca="1">INDIRECT("'5)個別表'!E"&amp;(A24-1)*39+33)</f>
        <v>0</v>
      </c>
      <c r="CK24" cm="1">
        <f t="array" aca="1" ref="CK24" ca="1">INDIRECT("'5)個別表'!F"&amp;(A24-1)*39+33)</f>
        <v>0</v>
      </c>
      <c r="CL24" cm="1">
        <f t="array" aca="1" ref="CL24" ca="1">INDIRECT("'5)個別表'!G"&amp;(A24-1)*39+33)</f>
        <v>0</v>
      </c>
      <c r="CM24" cm="1">
        <f t="array" aca="1" ref="CM24" ca="1">INDIRECT("'5)個別表'!H"&amp;(A24-1)*39+33)</f>
        <v>0</v>
      </c>
      <c r="CN24" cm="1">
        <f t="array" aca="1" ref="CN24" ca="1">INDIRECT("'5)個別表'!I"&amp;(A24-1)*39+33)</f>
        <v>0</v>
      </c>
      <c r="CO24" cm="1">
        <f t="array" aca="1" ref="CO24" ca="1">INDIRECT("'5)個別表'!J"&amp;(A24-1)*39+33)</f>
        <v>0</v>
      </c>
      <c r="CP24" cm="1">
        <f t="array" aca="1" ref="CP24" ca="1">INDIRECT("'5)個別表'!K"&amp;(A24-1)*39+33)</f>
        <v>0</v>
      </c>
      <c r="CQ24" cm="1">
        <f t="array" aca="1" ref="CQ24" ca="1">INDIRECT("'5)個別表'!C"&amp;(A24-1)*39+34)</f>
        <v>0</v>
      </c>
      <c r="CR24" cm="1">
        <f t="array" aca="1" ref="CR24" ca="1">INDIRECT("'5)個別表'!D"&amp;(A24-1)*39+34)</f>
        <v>0</v>
      </c>
      <c r="CS24" cm="1">
        <f t="array" aca="1" ref="CS24" ca="1">INDIRECT("'5)個別表'!E"&amp;(A24-1)*39+34)</f>
        <v>0</v>
      </c>
      <c r="CT24" cm="1">
        <f t="array" aca="1" ref="CT24" ca="1">INDIRECT("'5)個別表'!F"&amp;(A24-1)*39+34)</f>
        <v>0</v>
      </c>
      <c r="CU24" cm="1">
        <f t="array" aca="1" ref="CU24" ca="1">INDIRECT("'5)個別表'!G"&amp;(A24-1)*39+34)</f>
        <v>0</v>
      </c>
      <c r="CV24" cm="1">
        <f t="array" aca="1" ref="CV24" ca="1">INDIRECT("'5)個別表'!H"&amp;(A24-1)*39+34)</f>
        <v>0</v>
      </c>
      <c r="CW24" cm="1">
        <f t="array" aca="1" ref="CW24" ca="1">INDIRECT("'5)個別表'!I"&amp;(A24-1)*39+34)</f>
        <v>0</v>
      </c>
      <c r="CX24" cm="1">
        <f t="array" aca="1" ref="CX24" ca="1">INDIRECT("'5)個別表'!J"&amp;(A24-1)*39+34)</f>
        <v>0</v>
      </c>
      <c r="CY24" cm="1">
        <f t="array" aca="1" ref="CY24" ca="1">INDIRECT("'5)個別表'!K"&amp;(A24-1)*39+34)</f>
        <v>0</v>
      </c>
      <c r="CZ24" cm="1">
        <f t="array" aca="1" ref="CZ24" ca="1">INDIRECT("'5)個別表'!C"&amp;(A24-1)*39+35)</f>
        <v>0</v>
      </c>
      <c r="DA24" cm="1">
        <f t="array" aca="1" ref="DA24" ca="1">INDIRECT("'5)個別表'!D"&amp;(A24-1)*39+35)</f>
        <v>0</v>
      </c>
      <c r="DB24" cm="1">
        <f t="array" aca="1" ref="DB24" ca="1">INDIRECT("'5)個別表'!E"&amp;(A24-1)*39+35)</f>
        <v>0</v>
      </c>
      <c r="DC24" cm="1">
        <f t="array" aca="1" ref="DC24" ca="1">INDIRECT("'5)個別表'!F"&amp;(A24-1)*39+35)</f>
        <v>0</v>
      </c>
      <c r="DD24" cm="1">
        <f t="array" aca="1" ref="DD24" ca="1">INDIRECT("'5)個別表'!G"&amp;(A24-1)*39+35)</f>
        <v>0</v>
      </c>
      <c r="DE24" cm="1">
        <f t="array" aca="1" ref="DE24" ca="1">INDIRECT("'5)個別表'!H"&amp;(A24-1)*39+35)</f>
        <v>0</v>
      </c>
      <c r="DF24" cm="1">
        <f t="array" aca="1" ref="DF24" ca="1">INDIRECT("'5)個別表'!I"&amp;(A24-1)*39+35)</f>
        <v>0</v>
      </c>
      <c r="DG24" cm="1">
        <f t="array" aca="1" ref="DG24" ca="1">INDIRECT("'5)個別表'!J"&amp;(A24-1)*39+35)</f>
        <v>0</v>
      </c>
      <c r="DH24" cm="1">
        <f t="array" aca="1" ref="DH24" ca="1">INDIRECT("'5)個別表'!K"&amp;(A24-1)*39+35)</f>
        <v>0</v>
      </c>
      <c r="DI24" cm="1">
        <f t="array" aca="1" ref="DI24" ca="1">INDIRECT("'5)個別表'!C"&amp;(A24-1)*39+36)</f>
        <v>0</v>
      </c>
      <c r="DJ24" cm="1">
        <f t="array" aca="1" ref="DJ24" ca="1">INDIRECT("'5)個別表'!D"&amp;(A24-1)*39+36)</f>
        <v>0</v>
      </c>
      <c r="DK24" cm="1">
        <f t="array" aca="1" ref="DK24" ca="1">INDIRECT("'5)個別表'!E"&amp;(A24-1)*39+36)</f>
        <v>0</v>
      </c>
      <c r="DL24" cm="1">
        <f t="array" aca="1" ref="DL24" ca="1">INDIRECT("'5)個別表'!F"&amp;(A24-1)*39+36)</f>
        <v>0</v>
      </c>
      <c r="DM24" cm="1">
        <f t="array" aca="1" ref="DM24" ca="1">INDIRECT("'5)個別表'!G"&amp;(A24-1)*39+36)</f>
        <v>0</v>
      </c>
      <c r="DN24" cm="1">
        <f t="array" aca="1" ref="DN24" ca="1">INDIRECT("'5)個別表'!H"&amp;(A24-1)*39+36)</f>
        <v>0</v>
      </c>
      <c r="DO24" cm="1">
        <f t="array" aca="1" ref="DO24" ca="1">INDIRECT("'5)個別表'!I"&amp;(A24-1)*39+36)</f>
        <v>0</v>
      </c>
      <c r="DP24" cm="1">
        <f t="array" aca="1" ref="DP24" ca="1">INDIRECT("'5)個別表'!J"&amp;(A24-1)*39+36)</f>
        <v>0</v>
      </c>
      <c r="DQ24" cm="1">
        <f t="array" aca="1" ref="DQ24" ca="1">INDIRECT("'5)個別表'!K"&amp;(A24-1)*39+36)</f>
        <v>0</v>
      </c>
      <c r="DR24" cm="1">
        <f t="array" aca="1" ref="DR24" ca="1">INDIRECT("'5)個別表'!C"&amp;(A24-1)*39+37)</f>
        <v>0</v>
      </c>
      <c r="DS24" cm="1">
        <f t="array" aca="1" ref="DS24" ca="1">INDIRECT("'5)個別表'!D"&amp;(A24-1)*39+37)</f>
        <v>0</v>
      </c>
      <c r="DT24" cm="1">
        <f t="array" aca="1" ref="DT24" ca="1">INDIRECT("'5)個別表'!E"&amp;(A24-1)*39+37)</f>
        <v>0</v>
      </c>
      <c r="DU24" cm="1">
        <f t="array" aca="1" ref="DU24" ca="1">INDIRECT("'5)個別表'!F"&amp;(A24-1)*39+37)</f>
        <v>0</v>
      </c>
      <c r="DV24" cm="1">
        <f t="array" aca="1" ref="DV24" ca="1">INDIRECT("'5)個別表'!G"&amp;(A24-1)*39+37)</f>
        <v>0</v>
      </c>
      <c r="DW24" cm="1">
        <f t="array" aca="1" ref="DW24" ca="1">INDIRECT("'5)個別表'!H"&amp;(A24-1)*39+37)</f>
        <v>0</v>
      </c>
      <c r="DX24" cm="1">
        <f t="array" aca="1" ref="DX24" ca="1">INDIRECT("'5)個別表'!I"&amp;(A24-1)*39+37)</f>
        <v>0</v>
      </c>
      <c r="DY24" cm="1">
        <f t="array" aca="1" ref="DY24" ca="1">INDIRECT("'5)個別表'!J"&amp;(A24-1)*39+37)</f>
        <v>0</v>
      </c>
      <c r="DZ24" cm="1">
        <f t="array" aca="1" ref="DZ24" ca="1">INDIRECT("'5)個別表'!K"&amp;(A24-1)*39+37)</f>
        <v>0</v>
      </c>
      <c r="EA24" cm="1">
        <f t="array" aca="1" ref="EA24" ca="1">INDIRECT("'5)個別表'!C"&amp;(A24-1)*39+38)</f>
        <v>0</v>
      </c>
      <c r="EB24" cm="1">
        <f t="array" aca="1" ref="EB24" ca="1">INDIRECT("'5)個別表'!D"&amp;(A24-1)*39+38)</f>
        <v>0</v>
      </c>
      <c r="EC24" cm="1">
        <f t="array" aca="1" ref="EC24" ca="1">INDIRECT("'5)個別表'!E"&amp;(A24-1)*39+38)</f>
        <v>0</v>
      </c>
      <c r="ED24" cm="1">
        <f t="array" aca="1" ref="ED24" ca="1">INDIRECT("'5)個別表'!F"&amp;(A24-1)*39+38)</f>
        <v>0</v>
      </c>
      <c r="EE24" cm="1">
        <f t="array" aca="1" ref="EE24" ca="1">INDIRECT("'5)個別表'!G"&amp;(A24-1)*39+38)</f>
        <v>0</v>
      </c>
      <c r="EF24" cm="1">
        <f t="array" aca="1" ref="EF24" ca="1">INDIRECT("'5)個別表'!H"&amp;(A24-1)*39+38)</f>
        <v>0</v>
      </c>
      <c r="EG24" cm="1">
        <f t="array" aca="1" ref="EG24" ca="1">INDIRECT("'5)個別表'!I"&amp;(A24-1)*39+38)</f>
        <v>0</v>
      </c>
      <c r="EH24" cm="1">
        <f t="array" aca="1" ref="EH24" ca="1">INDIRECT("'5)個別表'!J"&amp;(A24-1)*39+38)</f>
        <v>0</v>
      </c>
      <c r="EI24" cm="1">
        <f t="array" aca="1" ref="EI24" ca="1">INDIRECT("'5)個別表'!K"&amp;(A24-1)*39+38)</f>
        <v>0</v>
      </c>
      <c r="EJ24" t="str" cm="1">
        <f t="array" aca="1" ref="EJ24" ca="1">INDIRECT("'5)個別表'!C"&amp;(A24-1)*39+39)</f>
        <v>空欄あり</v>
      </c>
      <c r="EK24" t="str" cm="1">
        <f t="array" aca="1" ref="EK24" ca="1">INDIRECT("'5)個別表'!D"&amp;(A24-1)*39+39)</f>
        <v>空欄あり</v>
      </c>
      <c r="EL24" t="str" cm="1">
        <f t="array" aca="1" ref="EL24" ca="1">INDIRECT("'5)個別表'!C"&amp;(A24-1)*39+40)</f>
        <v>-</v>
      </c>
      <c r="EM24" t="str" cm="1">
        <f t="array" aca="1" ref="EM24" ca="1">INDIRECT("'5)個別表'!D"&amp;(A24-1)*39+40)</f>
        <v>-</v>
      </c>
      <c r="EN24" t="str" cm="1">
        <f t="array" aca="1" ref="EN24" ca="1">INDIRECT("'5)個別表'!E"&amp;(A24-1)*39+40)</f>
        <v>-</v>
      </c>
    </row>
    <row r="25" spans="1:144">
      <c r="A25">
        <v>24</v>
      </c>
      <c r="B25" cm="1">
        <f t="array" aca="1" ref="B25" ca="1">INDIRECT("'5)個別表'!H"&amp;(A25-1)*39+5)</f>
        <v>0</v>
      </c>
      <c r="C25" cm="1">
        <f t="array" aca="1" ref="C25" ca="1">INDIRECT("'5)個別表'!C"&amp;(A25-1)*39+7)</f>
        <v>0</v>
      </c>
      <c r="D25" cm="1">
        <f t="array" aca="1" ref="D25" ca="1">INDIRECT("'5)個別表'!C"&amp;(A25-1)*39+8)</f>
        <v>0</v>
      </c>
      <c r="E25" cm="1">
        <f t="array" aca="1" ref="E25" ca="1">INDIRECT("'5)個別表'!C"&amp;(A25-1)*39+9)</f>
        <v>0</v>
      </c>
      <c r="F25" cm="1">
        <f t="array" aca="1" ref="F25" ca="1">INDIRECT("'5)個別表'!C"&amp;(A25-1)*39+10)</f>
        <v>0</v>
      </c>
      <c r="G25" cm="1">
        <f t="array" aca="1" ref="G25" ca="1">INDIRECT("'5)個別表'!F"&amp;(A25-1)*39+10)</f>
        <v>0</v>
      </c>
      <c r="H25" cm="1">
        <f t="array" aca="1" ref="H25" ca="1">INDIRECT("'5)個別表'!I"&amp;(A25-1)*39+10)</f>
        <v>0</v>
      </c>
      <c r="I25" cm="1">
        <f t="array" aca="1" ref="I25" ca="1">INDIRECT("'5)個別表'!C"&amp;(A25-1)*39+11)</f>
        <v>0</v>
      </c>
      <c r="J25" cm="1">
        <f t="array" aca="1" ref="J25" ca="1">INDIRECT("'5)個別表'!C"&amp;(A25-1)*39+12)</f>
        <v>0</v>
      </c>
      <c r="K25" cm="1">
        <f t="array" aca="1" ref="K25" ca="1">INDIRECT("'5)個別表'!C"&amp;(A25-1)*39+16)</f>
        <v>0</v>
      </c>
      <c r="L25" cm="1">
        <f t="array" aca="1" ref="L25" ca="1">INDIRECT("'5)個別表'!F"&amp;(A25-1)*39+16)</f>
        <v>0</v>
      </c>
      <c r="M25" cm="1">
        <f t="array" aca="1" ref="M25" ca="1">INDIRECT("'5)個別表'!H"&amp;(A25-1)*39+16)</f>
        <v>0</v>
      </c>
      <c r="N25" cm="1">
        <f t="array" aca="1" ref="N25" ca="1">INDIRECT("'5)個別表'!J"&amp;(A25-1)*39+16)</f>
        <v>0</v>
      </c>
      <c r="O25" cm="1">
        <f t="array" aca="1" ref="O25" ca="1">INDIRECT("'5)個別表'!C"&amp;(A25-1)*39+17)</f>
        <v>0</v>
      </c>
      <c r="P25" cm="1">
        <f t="array" aca="1" ref="P25" ca="1">INDIRECT("'5)個別表'!F"&amp;(A25-1)*39+17)</f>
        <v>0</v>
      </c>
      <c r="Q25" cm="1">
        <f t="array" aca="1" ref="Q25" ca="1">INDIRECT("'5)個別表'!H"&amp;(A25-1)*39+17)</f>
        <v>0</v>
      </c>
      <c r="R25" cm="1">
        <f t="array" aca="1" ref="R25" ca="1">INDIRECT("'5)個別表'!J"&amp;(A25-1)*39+17)</f>
        <v>0</v>
      </c>
      <c r="S25" cm="1">
        <f t="array" aca="1" ref="S25" ca="1">INDIRECT("'5)個別表'!C"&amp;(A25-1)*39+18)</f>
        <v>0</v>
      </c>
      <c r="T25" cm="1">
        <f t="array" aca="1" ref="T25" ca="1">INDIRECT("'5)個別表'!D"&amp;(A25-1)*39+23)</f>
        <v>0</v>
      </c>
      <c r="U25" cm="1">
        <f t="array" aca="1" ref="U25" ca="1">INDIRECT("'5)個別表'!I"&amp;(A25-1)*39+23)</f>
        <v>0</v>
      </c>
      <c r="V25" cm="1">
        <f t="array" aca="1" ref="V25" ca="1">INDIRECT("'5)個別表'!C"&amp;(A25-1)*39+26)</f>
        <v>0</v>
      </c>
      <c r="W25" cm="1">
        <f t="array" aca="1" ref="W25" ca="1">INDIRECT("'5)個別表'!D"&amp;(A25-1)*39+26)</f>
        <v>0</v>
      </c>
      <c r="X25" cm="1">
        <f t="array" aca="1" ref="X25" ca="1">INDIRECT("'5)個別表'!E"&amp;(A25-1)*39+26)</f>
        <v>0</v>
      </c>
      <c r="Y25" cm="1">
        <f t="array" aca="1" ref="Y25" ca="1">INDIRECT("'5)個別表'!F"&amp;(A25-1)*39+26)</f>
        <v>0</v>
      </c>
      <c r="Z25" cm="1">
        <f t="array" aca="1" ref="Z25" ca="1">INDIRECT("'5)個別表'!G"&amp;(A25-1)*39+26)</f>
        <v>0</v>
      </c>
      <c r="AA25" cm="1">
        <f t="array" aca="1" ref="AA25" ca="1">INDIRECT("'5)個別表'!H"&amp;(A25-1)*39+26)</f>
        <v>0</v>
      </c>
      <c r="AB25" cm="1">
        <f t="array" aca="1" ref="AB25" ca="1">INDIRECT("'5)個別表'!I"&amp;(A25-1)*39+26)</f>
        <v>0</v>
      </c>
      <c r="AC25" cm="1">
        <f t="array" aca="1" ref="AC25" ca="1">INDIRECT("'5)個別表'!J"&amp;(A25-1)*39+26)</f>
        <v>0</v>
      </c>
      <c r="AD25" cm="1">
        <f t="array" aca="1" ref="AD25" ca="1">INDIRECT("'5)個別表'!K"&amp;(A25-1)*39+26)</f>
        <v>0</v>
      </c>
      <c r="AE25" cm="1">
        <f t="array" aca="1" ref="AE25" ca="1">INDIRECT("'5)個別表'!C"&amp;(A25-1)*39+27)</f>
        <v>0</v>
      </c>
      <c r="AF25" cm="1">
        <f t="array" aca="1" ref="AF25" ca="1">INDIRECT("'5)個別表'!D"&amp;(A25-1)*39+27)</f>
        <v>0</v>
      </c>
      <c r="AG25" cm="1">
        <f t="array" aca="1" ref="AG25" ca="1">INDIRECT("'5)個別表'!E"&amp;(A25-1)*39+27)</f>
        <v>0</v>
      </c>
      <c r="AH25" cm="1">
        <f t="array" aca="1" ref="AH25" ca="1">INDIRECT("'5)個別表'!F"&amp;(A25-1)*39+27)</f>
        <v>0</v>
      </c>
      <c r="AI25" cm="1">
        <f t="array" aca="1" ref="AI25" ca="1">INDIRECT("'5)個別表'!G"&amp;(A25-1)*39+27)</f>
        <v>0</v>
      </c>
      <c r="AJ25" cm="1">
        <f t="array" aca="1" ref="AJ25" ca="1">INDIRECT("'5)個別表'!H"&amp;(A25-1)*39+27)</f>
        <v>0</v>
      </c>
      <c r="AK25" cm="1">
        <f t="array" aca="1" ref="AK25" ca="1">INDIRECT("'5)個別表'!I"&amp;(A25-1)*39+27)</f>
        <v>0</v>
      </c>
      <c r="AL25" cm="1">
        <f t="array" aca="1" ref="AL25" ca="1">INDIRECT("'5)個別表'!J"&amp;(A25-1)*39+27)</f>
        <v>0</v>
      </c>
      <c r="AM25" cm="1">
        <f t="array" aca="1" ref="AM25" ca="1">INDIRECT("'5)個別表'!K"&amp;(A25-1)*39+27)</f>
        <v>0</v>
      </c>
      <c r="AN25" cm="1">
        <f t="array" aca="1" ref="AN25" ca="1">INDIRECT("'5)個別表'!C"&amp;(A25-1)*39+28)</f>
        <v>0</v>
      </c>
      <c r="AO25" cm="1">
        <f t="array" aca="1" ref="AO25" ca="1">INDIRECT("'5)個別表'!D"&amp;(A25-1)*39+28)</f>
        <v>0</v>
      </c>
      <c r="AP25" cm="1">
        <f t="array" aca="1" ref="AP25" ca="1">INDIRECT("'5)個別表'!E"&amp;(A25-1)*39+28)</f>
        <v>0</v>
      </c>
      <c r="AQ25" cm="1">
        <f t="array" aca="1" ref="AQ25" ca="1">INDIRECT("'5)個別表'!F"&amp;(A25-1)*39+28)</f>
        <v>0</v>
      </c>
      <c r="AR25" cm="1">
        <f t="array" aca="1" ref="AR25" ca="1">INDIRECT("'5)個別表'!G"&amp;(A25-1)*39+28)</f>
        <v>0</v>
      </c>
      <c r="AS25" cm="1">
        <f t="array" aca="1" ref="AS25" ca="1">INDIRECT("'5)個別表'!H"&amp;(A25-1)*39+28)</f>
        <v>0</v>
      </c>
      <c r="AT25" cm="1">
        <f t="array" aca="1" ref="AT25" ca="1">INDIRECT("'5)個別表'!I"&amp;(A25-1)*39+28)</f>
        <v>0</v>
      </c>
      <c r="AU25" cm="1">
        <f t="array" aca="1" ref="AU25" ca="1">INDIRECT("'5)個別表'!J"&amp;(A25-1)*39+28)</f>
        <v>0</v>
      </c>
      <c r="AV25" cm="1">
        <f t="array" aca="1" ref="AV25" ca="1">INDIRECT("'5)個別表'!K"&amp;(A25-1)*39+28)</f>
        <v>0</v>
      </c>
      <c r="AW25" cm="1">
        <f t="array" aca="1" ref="AW25" ca="1">INDIRECT("'5)個別表'!C"&amp;(A25-1)*39+29)</f>
        <v>0</v>
      </c>
      <c r="AX25" cm="1">
        <f t="array" aca="1" ref="AX25" ca="1">INDIRECT("'5)個別表'!D"&amp;(A25-1)*39+29)</f>
        <v>0</v>
      </c>
      <c r="AY25" cm="1">
        <f t="array" aca="1" ref="AY25" ca="1">INDIRECT("'5)個別表'!E"&amp;(A25-1)*39+29)</f>
        <v>0</v>
      </c>
      <c r="AZ25" cm="1">
        <f t="array" aca="1" ref="AZ25" ca="1">INDIRECT("'5)個別表'!F"&amp;(A25-1)*39+29)</f>
        <v>0</v>
      </c>
      <c r="BA25" cm="1">
        <f t="array" aca="1" ref="BA25" ca="1">INDIRECT("'5)個別表'!G"&amp;(A25-1)*39+29)</f>
        <v>0</v>
      </c>
      <c r="BB25" cm="1">
        <f t="array" aca="1" ref="BB25" ca="1">INDIRECT("'5)個別表'!H"&amp;(A25-1)*39+29)</f>
        <v>0</v>
      </c>
      <c r="BC25" cm="1">
        <f t="array" aca="1" ref="BC25" ca="1">INDIRECT("'5)個別表'!I"&amp;(A25-1)*39+29)</f>
        <v>0</v>
      </c>
      <c r="BD25" cm="1">
        <f t="array" aca="1" ref="BD25" ca="1">INDIRECT("'5)個別表'!J"&amp;(A25-1)*39+29)</f>
        <v>0</v>
      </c>
      <c r="BE25" cm="1">
        <f t="array" aca="1" ref="BE25" ca="1">INDIRECT("'5)個別表'!K"&amp;(A25-1)*39+29)</f>
        <v>0</v>
      </c>
      <c r="BF25" cm="1">
        <f t="array" aca="1" ref="BF25" ca="1">INDIRECT("'5)個別表'!C"&amp;(A25-1)*39+30)</f>
        <v>0</v>
      </c>
      <c r="BG25" cm="1">
        <f t="array" aca="1" ref="BG25" ca="1">INDIRECT("'5)個別表'!D"&amp;(A25-1)*39+30)</f>
        <v>0</v>
      </c>
      <c r="BH25" cm="1">
        <f t="array" aca="1" ref="BH25" ca="1">INDIRECT("'5)個別表'!E"&amp;(A25-1)*39+30)</f>
        <v>0</v>
      </c>
      <c r="BI25" cm="1">
        <f t="array" aca="1" ref="BI25" ca="1">INDIRECT("'5)個別表'!F"&amp;(A25-1)*39+30)</f>
        <v>0</v>
      </c>
      <c r="BJ25" cm="1">
        <f t="array" aca="1" ref="BJ25" ca="1">INDIRECT("'5)個別表'!G"&amp;(A25-1)*39+30)</f>
        <v>0</v>
      </c>
      <c r="BK25" cm="1">
        <f t="array" aca="1" ref="BK25" ca="1">INDIRECT("'5)個別表'!H"&amp;(A25-1)*39+30)</f>
        <v>0</v>
      </c>
      <c r="BL25" cm="1">
        <f t="array" aca="1" ref="BL25" ca="1">INDIRECT("'5)個別表'!I"&amp;(A25-1)*39+30)</f>
        <v>0</v>
      </c>
      <c r="BM25" cm="1">
        <f t="array" aca="1" ref="BM25" ca="1">INDIRECT("'5)個別表'!J"&amp;(A25-1)*39+30)</f>
        <v>0</v>
      </c>
      <c r="BN25" cm="1">
        <f t="array" aca="1" ref="BN25" ca="1">INDIRECT("'5)個別表'!K"&amp;(A25-1)*39+30)</f>
        <v>0</v>
      </c>
      <c r="BO25" cm="1">
        <f t="array" aca="1" ref="BO25" ca="1">INDIRECT("'5)個別表'!C"&amp;(A25-1)*39+31)</f>
        <v>0</v>
      </c>
      <c r="BP25" cm="1">
        <f t="array" aca="1" ref="BP25" ca="1">INDIRECT("'5)個別表'!D"&amp;(A25-1)*39+31)</f>
        <v>0</v>
      </c>
      <c r="BQ25" cm="1">
        <f t="array" aca="1" ref="BQ25" ca="1">INDIRECT("'5)個別表'!E"&amp;(A25-1)*39+31)</f>
        <v>0</v>
      </c>
      <c r="BR25" cm="1">
        <f t="array" aca="1" ref="BR25" ca="1">INDIRECT("'5)個別表'!F"&amp;(A25-1)*39+31)</f>
        <v>0</v>
      </c>
      <c r="BS25" cm="1">
        <f t="array" aca="1" ref="BS25" ca="1">INDIRECT("'5)個別表'!G"&amp;(A25-1)*39+31)</f>
        <v>0</v>
      </c>
      <c r="BT25" cm="1">
        <f t="array" aca="1" ref="BT25" ca="1">INDIRECT("'5)個別表'!H"&amp;(A25-1)*39+31)</f>
        <v>0</v>
      </c>
      <c r="BU25" cm="1">
        <f t="array" aca="1" ref="BU25" ca="1">INDIRECT("'5)個別表'!I"&amp;(A25-1)*39+31)</f>
        <v>0</v>
      </c>
      <c r="BV25" cm="1">
        <f t="array" aca="1" ref="BV25" ca="1">INDIRECT("'5)個別表'!J"&amp;(A25-1)*39+31)</f>
        <v>0</v>
      </c>
      <c r="BW25" cm="1">
        <f t="array" aca="1" ref="BW25" ca="1">INDIRECT("'5)個別表'!K"&amp;(A25-1)*39+31)</f>
        <v>0</v>
      </c>
      <c r="BX25" cm="1">
        <f t="array" aca="1" ref="BX25" ca="1">INDIRECT("'5)個別表'!C"&amp;(A25-1)*39+32)</f>
        <v>0</v>
      </c>
      <c r="BY25" cm="1">
        <f t="array" aca="1" ref="BY25" ca="1">INDIRECT("'5)個別表'!D"&amp;(A25-1)*39+32)</f>
        <v>0</v>
      </c>
      <c r="BZ25" cm="1">
        <f t="array" aca="1" ref="BZ25" ca="1">INDIRECT("'5)個別表'!E"&amp;(A25-1)*39+32)</f>
        <v>0</v>
      </c>
      <c r="CA25" cm="1">
        <f t="array" aca="1" ref="CA25" ca="1">INDIRECT("'5)個別表'!F"&amp;(A25-1)*39+32)</f>
        <v>0</v>
      </c>
      <c r="CB25" cm="1">
        <f t="array" aca="1" ref="CB25" ca="1">INDIRECT("'5)個別表'!G"&amp;(A25-1)*39+32)</f>
        <v>0</v>
      </c>
      <c r="CC25" cm="1">
        <f t="array" aca="1" ref="CC25" ca="1">INDIRECT("'5)個別表'!H"&amp;(A25-1)*39+32)</f>
        <v>0</v>
      </c>
      <c r="CD25" cm="1">
        <f t="array" aca="1" ref="CD25" ca="1">INDIRECT("'5)個別表'!I"&amp;(A25-1)*39+32)</f>
        <v>0</v>
      </c>
      <c r="CE25" cm="1">
        <f t="array" aca="1" ref="CE25" ca="1">INDIRECT("'5)個別表'!J"&amp;(A25-1)*39+32)</f>
        <v>0</v>
      </c>
      <c r="CF25" cm="1">
        <f t="array" aca="1" ref="CF25" ca="1">INDIRECT("'5)個別表'!K"&amp;(A25-1)*39+32)</f>
        <v>0</v>
      </c>
      <c r="CG25" t="str" cm="1">
        <f t="array" aca="1" ref="CG25" ca="1">INDIRECT("'5)個別表'!A"&amp;(A25-1)*39+33)</f>
        <v>⑧選択してください（プルダウン）</v>
      </c>
      <c r="CH25" cm="1">
        <f t="array" aca="1" ref="CH25" ca="1">INDIRECT("'5)個別表'!C"&amp;(A25-1)*39+33)</f>
        <v>0</v>
      </c>
      <c r="CI25" cm="1">
        <f t="array" aca="1" ref="CI25" ca="1">INDIRECT("'5)個別表'!D"&amp;(A25-1)*39+33)</f>
        <v>0</v>
      </c>
      <c r="CJ25" cm="1">
        <f t="array" aca="1" ref="CJ25" ca="1">INDIRECT("'5)個別表'!E"&amp;(A25-1)*39+33)</f>
        <v>0</v>
      </c>
      <c r="CK25" cm="1">
        <f t="array" aca="1" ref="CK25" ca="1">INDIRECT("'5)個別表'!F"&amp;(A25-1)*39+33)</f>
        <v>0</v>
      </c>
      <c r="CL25" cm="1">
        <f t="array" aca="1" ref="CL25" ca="1">INDIRECT("'5)個別表'!G"&amp;(A25-1)*39+33)</f>
        <v>0</v>
      </c>
      <c r="CM25" cm="1">
        <f t="array" aca="1" ref="CM25" ca="1">INDIRECT("'5)個別表'!H"&amp;(A25-1)*39+33)</f>
        <v>0</v>
      </c>
      <c r="CN25" cm="1">
        <f t="array" aca="1" ref="CN25" ca="1">INDIRECT("'5)個別表'!I"&amp;(A25-1)*39+33)</f>
        <v>0</v>
      </c>
      <c r="CO25" cm="1">
        <f t="array" aca="1" ref="CO25" ca="1">INDIRECT("'5)個別表'!J"&amp;(A25-1)*39+33)</f>
        <v>0</v>
      </c>
      <c r="CP25" cm="1">
        <f t="array" aca="1" ref="CP25" ca="1">INDIRECT("'5)個別表'!K"&amp;(A25-1)*39+33)</f>
        <v>0</v>
      </c>
      <c r="CQ25" cm="1">
        <f t="array" aca="1" ref="CQ25" ca="1">INDIRECT("'5)個別表'!C"&amp;(A25-1)*39+34)</f>
        <v>0</v>
      </c>
      <c r="CR25" cm="1">
        <f t="array" aca="1" ref="CR25" ca="1">INDIRECT("'5)個別表'!D"&amp;(A25-1)*39+34)</f>
        <v>0</v>
      </c>
      <c r="CS25" cm="1">
        <f t="array" aca="1" ref="CS25" ca="1">INDIRECT("'5)個別表'!E"&amp;(A25-1)*39+34)</f>
        <v>0</v>
      </c>
      <c r="CT25" cm="1">
        <f t="array" aca="1" ref="CT25" ca="1">INDIRECT("'5)個別表'!F"&amp;(A25-1)*39+34)</f>
        <v>0</v>
      </c>
      <c r="CU25" cm="1">
        <f t="array" aca="1" ref="CU25" ca="1">INDIRECT("'5)個別表'!G"&amp;(A25-1)*39+34)</f>
        <v>0</v>
      </c>
      <c r="CV25" cm="1">
        <f t="array" aca="1" ref="CV25" ca="1">INDIRECT("'5)個別表'!H"&amp;(A25-1)*39+34)</f>
        <v>0</v>
      </c>
      <c r="CW25" cm="1">
        <f t="array" aca="1" ref="CW25" ca="1">INDIRECT("'5)個別表'!I"&amp;(A25-1)*39+34)</f>
        <v>0</v>
      </c>
      <c r="CX25" cm="1">
        <f t="array" aca="1" ref="CX25" ca="1">INDIRECT("'5)個別表'!J"&amp;(A25-1)*39+34)</f>
        <v>0</v>
      </c>
      <c r="CY25" cm="1">
        <f t="array" aca="1" ref="CY25" ca="1">INDIRECT("'5)個別表'!K"&amp;(A25-1)*39+34)</f>
        <v>0</v>
      </c>
      <c r="CZ25" cm="1">
        <f t="array" aca="1" ref="CZ25" ca="1">INDIRECT("'5)個別表'!C"&amp;(A25-1)*39+35)</f>
        <v>0</v>
      </c>
      <c r="DA25" cm="1">
        <f t="array" aca="1" ref="DA25" ca="1">INDIRECT("'5)個別表'!D"&amp;(A25-1)*39+35)</f>
        <v>0</v>
      </c>
      <c r="DB25" cm="1">
        <f t="array" aca="1" ref="DB25" ca="1">INDIRECT("'5)個別表'!E"&amp;(A25-1)*39+35)</f>
        <v>0</v>
      </c>
      <c r="DC25" cm="1">
        <f t="array" aca="1" ref="DC25" ca="1">INDIRECT("'5)個別表'!F"&amp;(A25-1)*39+35)</f>
        <v>0</v>
      </c>
      <c r="DD25" cm="1">
        <f t="array" aca="1" ref="DD25" ca="1">INDIRECT("'5)個別表'!G"&amp;(A25-1)*39+35)</f>
        <v>0</v>
      </c>
      <c r="DE25" cm="1">
        <f t="array" aca="1" ref="DE25" ca="1">INDIRECT("'5)個別表'!H"&amp;(A25-1)*39+35)</f>
        <v>0</v>
      </c>
      <c r="DF25" cm="1">
        <f t="array" aca="1" ref="DF25" ca="1">INDIRECT("'5)個別表'!I"&amp;(A25-1)*39+35)</f>
        <v>0</v>
      </c>
      <c r="DG25" cm="1">
        <f t="array" aca="1" ref="DG25" ca="1">INDIRECT("'5)個別表'!J"&amp;(A25-1)*39+35)</f>
        <v>0</v>
      </c>
      <c r="DH25" cm="1">
        <f t="array" aca="1" ref="DH25" ca="1">INDIRECT("'5)個別表'!K"&amp;(A25-1)*39+35)</f>
        <v>0</v>
      </c>
      <c r="DI25" cm="1">
        <f t="array" aca="1" ref="DI25" ca="1">INDIRECT("'5)個別表'!C"&amp;(A25-1)*39+36)</f>
        <v>0</v>
      </c>
      <c r="DJ25" cm="1">
        <f t="array" aca="1" ref="DJ25" ca="1">INDIRECT("'5)個別表'!D"&amp;(A25-1)*39+36)</f>
        <v>0</v>
      </c>
      <c r="DK25" cm="1">
        <f t="array" aca="1" ref="DK25" ca="1">INDIRECT("'5)個別表'!E"&amp;(A25-1)*39+36)</f>
        <v>0</v>
      </c>
      <c r="DL25" cm="1">
        <f t="array" aca="1" ref="DL25" ca="1">INDIRECT("'5)個別表'!F"&amp;(A25-1)*39+36)</f>
        <v>0</v>
      </c>
      <c r="DM25" cm="1">
        <f t="array" aca="1" ref="DM25" ca="1">INDIRECT("'5)個別表'!G"&amp;(A25-1)*39+36)</f>
        <v>0</v>
      </c>
      <c r="DN25" cm="1">
        <f t="array" aca="1" ref="DN25" ca="1">INDIRECT("'5)個別表'!H"&amp;(A25-1)*39+36)</f>
        <v>0</v>
      </c>
      <c r="DO25" cm="1">
        <f t="array" aca="1" ref="DO25" ca="1">INDIRECT("'5)個別表'!I"&amp;(A25-1)*39+36)</f>
        <v>0</v>
      </c>
      <c r="DP25" cm="1">
        <f t="array" aca="1" ref="DP25" ca="1">INDIRECT("'5)個別表'!J"&amp;(A25-1)*39+36)</f>
        <v>0</v>
      </c>
      <c r="DQ25" cm="1">
        <f t="array" aca="1" ref="DQ25" ca="1">INDIRECT("'5)個別表'!K"&amp;(A25-1)*39+36)</f>
        <v>0</v>
      </c>
      <c r="DR25" cm="1">
        <f t="array" aca="1" ref="DR25" ca="1">INDIRECT("'5)個別表'!C"&amp;(A25-1)*39+37)</f>
        <v>0</v>
      </c>
      <c r="DS25" cm="1">
        <f t="array" aca="1" ref="DS25" ca="1">INDIRECT("'5)個別表'!D"&amp;(A25-1)*39+37)</f>
        <v>0</v>
      </c>
      <c r="DT25" cm="1">
        <f t="array" aca="1" ref="DT25" ca="1">INDIRECT("'5)個別表'!E"&amp;(A25-1)*39+37)</f>
        <v>0</v>
      </c>
      <c r="DU25" cm="1">
        <f t="array" aca="1" ref="DU25" ca="1">INDIRECT("'5)個別表'!F"&amp;(A25-1)*39+37)</f>
        <v>0</v>
      </c>
      <c r="DV25" cm="1">
        <f t="array" aca="1" ref="DV25" ca="1">INDIRECT("'5)個別表'!G"&amp;(A25-1)*39+37)</f>
        <v>0</v>
      </c>
      <c r="DW25" cm="1">
        <f t="array" aca="1" ref="DW25" ca="1">INDIRECT("'5)個別表'!H"&amp;(A25-1)*39+37)</f>
        <v>0</v>
      </c>
      <c r="DX25" cm="1">
        <f t="array" aca="1" ref="DX25" ca="1">INDIRECT("'5)個別表'!I"&amp;(A25-1)*39+37)</f>
        <v>0</v>
      </c>
      <c r="DY25" cm="1">
        <f t="array" aca="1" ref="DY25" ca="1">INDIRECT("'5)個別表'!J"&amp;(A25-1)*39+37)</f>
        <v>0</v>
      </c>
      <c r="DZ25" cm="1">
        <f t="array" aca="1" ref="DZ25" ca="1">INDIRECT("'5)個別表'!K"&amp;(A25-1)*39+37)</f>
        <v>0</v>
      </c>
      <c r="EA25" cm="1">
        <f t="array" aca="1" ref="EA25" ca="1">INDIRECT("'5)個別表'!C"&amp;(A25-1)*39+38)</f>
        <v>0</v>
      </c>
      <c r="EB25" cm="1">
        <f t="array" aca="1" ref="EB25" ca="1">INDIRECT("'5)個別表'!D"&amp;(A25-1)*39+38)</f>
        <v>0</v>
      </c>
      <c r="EC25" cm="1">
        <f t="array" aca="1" ref="EC25" ca="1">INDIRECT("'5)個別表'!E"&amp;(A25-1)*39+38)</f>
        <v>0</v>
      </c>
      <c r="ED25" cm="1">
        <f t="array" aca="1" ref="ED25" ca="1">INDIRECT("'5)個別表'!F"&amp;(A25-1)*39+38)</f>
        <v>0</v>
      </c>
      <c r="EE25" cm="1">
        <f t="array" aca="1" ref="EE25" ca="1">INDIRECT("'5)個別表'!G"&amp;(A25-1)*39+38)</f>
        <v>0</v>
      </c>
      <c r="EF25" cm="1">
        <f t="array" aca="1" ref="EF25" ca="1">INDIRECT("'5)個別表'!H"&amp;(A25-1)*39+38)</f>
        <v>0</v>
      </c>
      <c r="EG25" cm="1">
        <f t="array" aca="1" ref="EG25" ca="1">INDIRECT("'5)個別表'!I"&amp;(A25-1)*39+38)</f>
        <v>0</v>
      </c>
      <c r="EH25" cm="1">
        <f t="array" aca="1" ref="EH25" ca="1">INDIRECT("'5)個別表'!J"&amp;(A25-1)*39+38)</f>
        <v>0</v>
      </c>
      <c r="EI25" cm="1">
        <f t="array" aca="1" ref="EI25" ca="1">INDIRECT("'5)個別表'!K"&amp;(A25-1)*39+38)</f>
        <v>0</v>
      </c>
      <c r="EJ25" t="str" cm="1">
        <f t="array" aca="1" ref="EJ25" ca="1">INDIRECT("'5)個別表'!C"&amp;(A25-1)*39+39)</f>
        <v>空欄あり</v>
      </c>
      <c r="EK25" t="str" cm="1">
        <f t="array" aca="1" ref="EK25" ca="1">INDIRECT("'5)個別表'!D"&amp;(A25-1)*39+39)</f>
        <v>空欄あり</v>
      </c>
      <c r="EL25" t="str" cm="1">
        <f t="array" aca="1" ref="EL25" ca="1">INDIRECT("'5)個別表'!C"&amp;(A25-1)*39+40)</f>
        <v>-</v>
      </c>
      <c r="EM25" t="str" cm="1">
        <f t="array" aca="1" ref="EM25" ca="1">INDIRECT("'5)個別表'!D"&amp;(A25-1)*39+40)</f>
        <v>-</v>
      </c>
      <c r="EN25" t="str" cm="1">
        <f t="array" aca="1" ref="EN25" ca="1">INDIRECT("'5)個別表'!E"&amp;(A25-1)*39+40)</f>
        <v>-</v>
      </c>
    </row>
    <row r="26" spans="1:144">
      <c r="A26">
        <v>25</v>
      </c>
      <c r="B26" cm="1">
        <f t="array" aca="1" ref="B26" ca="1">INDIRECT("'5)個別表'!H"&amp;(A26-1)*39+5)</f>
        <v>0</v>
      </c>
      <c r="C26" cm="1">
        <f t="array" aca="1" ref="C26" ca="1">INDIRECT("'5)個別表'!C"&amp;(A26-1)*39+7)</f>
        <v>0</v>
      </c>
      <c r="D26" cm="1">
        <f t="array" aca="1" ref="D26" ca="1">INDIRECT("'5)個別表'!C"&amp;(A26-1)*39+8)</f>
        <v>0</v>
      </c>
      <c r="E26" cm="1">
        <f t="array" aca="1" ref="E26" ca="1">INDIRECT("'5)個別表'!C"&amp;(A26-1)*39+9)</f>
        <v>0</v>
      </c>
      <c r="F26" cm="1">
        <f t="array" aca="1" ref="F26" ca="1">INDIRECT("'5)個別表'!C"&amp;(A26-1)*39+10)</f>
        <v>0</v>
      </c>
      <c r="G26" cm="1">
        <f t="array" aca="1" ref="G26" ca="1">INDIRECT("'5)個別表'!F"&amp;(A26-1)*39+10)</f>
        <v>0</v>
      </c>
      <c r="H26" cm="1">
        <f t="array" aca="1" ref="H26" ca="1">INDIRECT("'5)個別表'!I"&amp;(A26-1)*39+10)</f>
        <v>0</v>
      </c>
      <c r="I26" cm="1">
        <f t="array" aca="1" ref="I26" ca="1">INDIRECT("'5)個別表'!C"&amp;(A26-1)*39+11)</f>
        <v>0</v>
      </c>
      <c r="J26" cm="1">
        <f t="array" aca="1" ref="J26" ca="1">INDIRECT("'5)個別表'!C"&amp;(A26-1)*39+12)</f>
        <v>0</v>
      </c>
      <c r="K26" cm="1">
        <f t="array" aca="1" ref="K26" ca="1">INDIRECT("'5)個別表'!C"&amp;(A26-1)*39+16)</f>
        <v>0</v>
      </c>
      <c r="L26" cm="1">
        <f t="array" aca="1" ref="L26" ca="1">INDIRECT("'5)個別表'!F"&amp;(A26-1)*39+16)</f>
        <v>0</v>
      </c>
      <c r="M26" cm="1">
        <f t="array" aca="1" ref="M26" ca="1">INDIRECT("'5)個別表'!H"&amp;(A26-1)*39+16)</f>
        <v>0</v>
      </c>
      <c r="N26" cm="1">
        <f t="array" aca="1" ref="N26" ca="1">INDIRECT("'5)個別表'!J"&amp;(A26-1)*39+16)</f>
        <v>0</v>
      </c>
      <c r="O26" cm="1">
        <f t="array" aca="1" ref="O26" ca="1">INDIRECT("'5)個別表'!C"&amp;(A26-1)*39+17)</f>
        <v>0</v>
      </c>
      <c r="P26" cm="1">
        <f t="array" aca="1" ref="P26" ca="1">INDIRECT("'5)個別表'!F"&amp;(A26-1)*39+17)</f>
        <v>0</v>
      </c>
      <c r="Q26" cm="1">
        <f t="array" aca="1" ref="Q26" ca="1">INDIRECT("'5)個別表'!H"&amp;(A26-1)*39+17)</f>
        <v>0</v>
      </c>
      <c r="R26" cm="1">
        <f t="array" aca="1" ref="R26" ca="1">INDIRECT("'5)個別表'!J"&amp;(A26-1)*39+17)</f>
        <v>0</v>
      </c>
      <c r="S26" cm="1">
        <f t="array" aca="1" ref="S26" ca="1">INDIRECT("'5)個別表'!C"&amp;(A26-1)*39+18)</f>
        <v>0</v>
      </c>
      <c r="T26" cm="1">
        <f t="array" aca="1" ref="T26" ca="1">INDIRECT("'5)個別表'!D"&amp;(A26-1)*39+23)</f>
        <v>0</v>
      </c>
      <c r="U26" cm="1">
        <f t="array" aca="1" ref="U26" ca="1">INDIRECT("'5)個別表'!I"&amp;(A26-1)*39+23)</f>
        <v>0</v>
      </c>
      <c r="V26" cm="1">
        <f t="array" aca="1" ref="V26" ca="1">INDIRECT("'5)個別表'!C"&amp;(A26-1)*39+26)</f>
        <v>0</v>
      </c>
      <c r="W26" cm="1">
        <f t="array" aca="1" ref="W26" ca="1">INDIRECT("'5)個別表'!D"&amp;(A26-1)*39+26)</f>
        <v>0</v>
      </c>
      <c r="X26" cm="1">
        <f t="array" aca="1" ref="X26" ca="1">INDIRECT("'5)個別表'!E"&amp;(A26-1)*39+26)</f>
        <v>0</v>
      </c>
      <c r="Y26" cm="1">
        <f t="array" aca="1" ref="Y26" ca="1">INDIRECT("'5)個別表'!F"&amp;(A26-1)*39+26)</f>
        <v>0</v>
      </c>
      <c r="Z26" cm="1">
        <f t="array" aca="1" ref="Z26" ca="1">INDIRECT("'5)個別表'!G"&amp;(A26-1)*39+26)</f>
        <v>0</v>
      </c>
      <c r="AA26" cm="1">
        <f t="array" aca="1" ref="AA26" ca="1">INDIRECT("'5)個別表'!H"&amp;(A26-1)*39+26)</f>
        <v>0</v>
      </c>
      <c r="AB26" cm="1">
        <f t="array" aca="1" ref="AB26" ca="1">INDIRECT("'5)個別表'!I"&amp;(A26-1)*39+26)</f>
        <v>0</v>
      </c>
      <c r="AC26" cm="1">
        <f t="array" aca="1" ref="AC26" ca="1">INDIRECT("'5)個別表'!J"&amp;(A26-1)*39+26)</f>
        <v>0</v>
      </c>
      <c r="AD26" cm="1">
        <f t="array" aca="1" ref="AD26" ca="1">INDIRECT("'5)個別表'!K"&amp;(A26-1)*39+26)</f>
        <v>0</v>
      </c>
      <c r="AE26" cm="1">
        <f t="array" aca="1" ref="AE26" ca="1">INDIRECT("'5)個別表'!C"&amp;(A26-1)*39+27)</f>
        <v>0</v>
      </c>
      <c r="AF26" cm="1">
        <f t="array" aca="1" ref="AF26" ca="1">INDIRECT("'5)個別表'!D"&amp;(A26-1)*39+27)</f>
        <v>0</v>
      </c>
      <c r="AG26" cm="1">
        <f t="array" aca="1" ref="AG26" ca="1">INDIRECT("'5)個別表'!E"&amp;(A26-1)*39+27)</f>
        <v>0</v>
      </c>
      <c r="AH26" cm="1">
        <f t="array" aca="1" ref="AH26" ca="1">INDIRECT("'5)個別表'!F"&amp;(A26-1)*39+27)</f>
        <v>0</v>
      </c>
      <c r="AI26" cm="1">
        <f t="array" aca="1" ref="AI26" ca="1">INDIRECT("'5)個別表'!G"&amp;(A26-1)*39+27)</f>
        <v>0</v>
      </c>
      <c r="AJ26" cm="1">
        <f t="array" aca="1" ref="AJ26" ca="1">INDIRECT("'5)個別表'!H"&amp;(A26-1)*39+27)</f>
        <v>0</v>
      </c>
      <c r="AK26" cm="1">
        <f t="array" aca="1" ref="AK26" ca="1">INDIRECT("'5)個別表'!I"&amp;(A26-1)*39+27)</f>
        <v>0</v>
      </c>
      <c r="AL26" cm="1">
        <f t="array" aca="1" ref="AL26" ca="1">INDIRECT("'5)個別表'!J"&amp;(A26-1)*39+27)</f>
        <v>0</v>
      </c>
      <c r="AM26" cm="1">
        <f t="array" aca="1" ref="AM26" ca="1">INDIRECT("'5)個別表'!K"&amp;(A26-1)*39+27)</f>
        <v>0</v>
      </c>
      <c r="AN26" cm="1">
        <f t="array" aca="1" ref="AN26" ca="1">INDIRECT("'5)個別表'!C"&amp;(A26-1)*39+28)</f>
        <v>0</v>
      </c>
      <c r="AO26" cm="1">
        <f t="array" aca="1" ref="AO26" ca="1">INDIRECT("'5)個別表'!D"&amp;(A26-1)*39+28)</f>
        <v>0</v>
      </c>
      <c r="AP26" cm="1">
        <f t="array" aca="1" ref="AP26" ca="1">INDIRECT("'5)個別表'!E"&amp;(A26-1)*39+28)</f>
        <v>0</v>
      </c>
      <c r="AQ26" cm="1">
        <f t="array" aca="1" ref="AQ26" ca="1">INDIRECT("'5)個別表'!F"&amp;(A26-1)*39+28)</f>
        <v>0</v>
      </c>
      <c r="AR26" cm="1">
        <f t="array" aca="1" ref="AR26" ca="1">INDIRECT("'5)個別表'!G"&amp;(A26-1)*39+28)</f>
        <v>0</v>
      </c>
      <c r="AS26" cm="1">
        <f t="array" aca="1" ref="AS26" ca="1">INDIRECT("'5)個別表'!H"&amp;(A26-1)*39+28)</f>
        <v>0</v>
      </c>
      <c r="AT26" cm="1">
        <f t="array" aca="1" ref="AT26" ca="1">INDIRECT("'5)個別表'!I"&amp;(A26-1)*39+28)</f>
        <v>0</v>
      </c>
      <c r="AU26" cm="1">
        <f t="array" aca="1" ref="AU26" ca="1">INDIRECT("'5)個別表'!J"&amp;(A26-1)*39+28)</f>
        <v>0</v>
      </c>
      <c r="AV26" cm="1">
        <f t="array" aca="1" ref="AV26" ca="1">INDIRECT("'5)個別表'!K"&amp;(A26-1)*39+28)</f>
        <v>0</v>
      </c>
      <c r="AW26" cm="1">
        <f t="array" aca="1" ref="AW26" ca="1">INDIRECT("'5)個別表'!C"&amp;(A26-1)*39+29)</f>
        <v>0</v>
      </c>
      <c r="AX26" cm="1">
        <f t="array" aca="1" ref="AX26" ca="1">INDIRECT("'5)個別表'!D"&amp;(A26-1)*39+29)</f>
        <v>0</v>
      </c>
      <c r="AY26" cm="1">
        <f t="array" aca="1" ref="AY26" ca="1">INDIRECT("'5)個別表'!E"&amp;(A26-1)*39+29)</f>
        <v>0</v>
      </c>
      <c r="AZ26" cm="1">
        <f t="array" aca="1" ref="AZ26" ca="1">INDIRECT("'5)個別表'!F"&amp;(A26-1)*39+29)</f>
        <v>0</v>
      </c>
      <c r="BA26" cm="1">
        <f t="array" aca="1" ref="BA26" ca="1">INDIRECT("'5)個別表'!G"&amp;(A26-1)*39+29)</f>
        <v>0</v>
      </c>
      <c r="BB26" cm="1">
        <f t="array" aca="1" ref="BB26" ca="1">INDIRECT("'5)個別表'!H"&amp;(A26-1)*39+29)</f>
        <v>0</v>
      </c>
      <c r="BC26" cm="1">
        <f t="array" aca="1" ref="BC26" ca="1">INDIRECT("'5)個別表'!I"&amp;(A26-1)*39+29)</f>
        <v>0</v>
      </c>
      <c r="BD26" cm="1">
        <f t="array" aca="1" ref="BD26" ca="1">INDIRECT("'5)個別表'!J"&amp;(A26-1)*39+29)</f>
        <v>0</v>
      </c>
      <c r="BE26" cm="1">
        <f t="array" aca="1" ref="BE26" ca="1">INDIRECT("'5)個別表'!K"&amp;(A26-1)*39+29)</f>
        <v>0</v>
      </c>
      <c r="BF26" cm="1">
        <f t="array" aca="1" ref="BF26" ca="1">INDIRECT("'5)個別表'!C"&amp;(A26-1)*39+30)</f>
        <v>0</v>
      </c>
      <c r="BG26" cm="1">
        <f t="array" aca="1" ref="BG26" ca="1">INDIRECT("'5)個別表'!D"&amp;(A26-1)*39+30)</f>
        <v>0</v>
      </c>
      <c r="BH26" cm="1">
        <f t="array" aca="1" ref="BH26" ca="1">INDIRECT("'5)個別表'!E"&amp;(A26-1)*39+30)</f>
        <v>0</v>
      </c>
      <c r="BI26" cm="1">
        <f t="array" aca="1" ref="BI26" ca="1">INDIRECT("'5)個別表'!F"&amp;(A26-1)*39+30)</f>
        <v>0</v>
      </c>
      <c r="BJ26" cm="1">
        <f t="array" aca="1" ref="BJ26" ca="1">INDIRECT("'5)個別表'!G"&amp;(A26-1)*39+30)</f>
        <v>0</v>
      </c>
      <c r="BK26" cm="1">
        <f t="array" aca="1" ref="BK26" ca="1">INDIRECT("'5)個別表'!H"&amp;(A26-1)*39+30)</f>
        <v>0</v>
      </c>
      <c r="BL26" cm="1">
        <f t="array" aca="1" ref="BL26" ca="1">INDIRECT("'5)個別表'!I"&amp;(A26-1)*39+30)</f>
        <v>0</v>
      </c>
      <c r="BM26" cm="1">
        <f t="array" aca="1" ref="BM26" ca="1">INDIRECT("'5)個別表'!J"&amp;(A26-1)*39+30)</f>
        <v>0</v>
      </c>
      <c r="BN26" cm="1">
        <f t="array" aca="1" ref="BN26" ca="1">INDIRECT("'5)個別表'!K"&amp;(A26-1)*39+30)</f>
        <v>0</v>
      </c>
      <c r="BO26" cm="1">
        <f t="array" aca="1" ref="BO26" ca="1">INDIRECT("'5)個別表'!C"&amp;(A26-1)*39+31)</f>
        <v>0</v>
      </c>
      <c r="BP26" cm="1">
        <f t="array" aca="1" ref="BP26" ca="1">INDIRECT("'5)個別表'!D"&amp;(A26-1)*39+31)</f>
        <v>0</v>
      </c>
      <c r="BQ26" cm="1">
        <f t="array" aca="1" ref="BQ26" ca="1">INDIRECT("'5)個別表'!E"&amp;(A26-1)*39+31)</f>
        <v>0</v>
      </c>
      <c r="BR26" cm="1">
        <f t="array" aca="1" ref="BR26" ca="1">INDIRECT("'5)個別表'!F"&amp;(A26-1)*39+31)</f>
        <v>0</v>
      </c>
      <c r="BS26" cm="1">
        <f t="array" aca="1" ref="BS26" ca="1">INDIRECT("'5)個別表'!G"&amp;(A26-1)*39+31)</f>
        <v>0</v>
      </c>
      <c r="BT26" cm="1">
        <f t="array" aca="1" ref="BT26" ca="1">INDIRECT("'5)個別表'!H"&amp;(A26-1)*39+31)</f>
        <v>0</v>
      </c>
      <c r="BU26" cm="1">
        <f t="array" aca="1" ref="BU26" ca="1">INDIRECT("'5)個別表'!I"&amp;(A26-1)*39+31)</f>
        <v>0</v>
      </c>
      <c r="BV26" cm="1">
        <f t="array" aca="1" ref="BV26" ca="1">INDIRECT("'5)個別表'!J"&amp;(A26-1)*39+31)</f>
        <v>0</v>
      </c>
      <c r="BW26" cm="1">
        <f t="array" aca="1" ref="BW26" ca="1">INDIRECT("'5)個別表'!K"&amp;(A26-1)*39+31)</f>
        <v>0</v>
      </c>
      <c r="BX26" cm="1">
        <f t="array" aca="1" ref="BX26" ca="1">INDIRECT("'5)個別表'!C"&amp;(A26-1)*39+32)</f>
        <v>0</v>
      </c>
      <c r="BY26" cm="1">
        <f t="array" aca="1" ref="BY26" ca="1">INDIRECT("'5)個別表'!D"&amp;(A26-1)*39+32)</f>
        <v>0</v>
      </c>
      <c r="BZ26" cm="1">
        <f t="array" aca="1" ref="BZ26" ca="1">INDIRECT("'5)個別表'!E"&amp;(A26-1)*39+32)</f>
        <v>0</v>
      </c>
      <c r="CA26" cm="1">
        <f t="array" aca="1" ref="CA26" ca="1">INDIRECT("'5)個別表'!F"&amp;(A26-1)*39+32)</f>
        <v>0</v>
      </c>
      <c r="CB26" cm="1">
        <f t="array" aca="1" ref="CB26" ca="1">INDIRECT("'5)個別表'!G"&amp;(A26-1)*39+32)</f>
        <v>0</v>
      </c>
      <c r="CC26" cm="1">
        <f t="array" aca="1" ref="CC26" ca="1">INDIRECT("'5)個別表'!H"&amp;(A26-1)*39+32)</f>
        <v>0</v>
      </c>
      <c r="CD26" cm="1">
        <f t="array" aca="1" ref="CD26" ca="1">INDIRECT("'5)個別表'!I"&amp;(A26-1)*39+32)</f>
        <v>0</v>
      </c>
      <c r="CE26" cm="1">
        <f t="array" aca="1" ref="CE26" ca="1">INDIRECT("'5)個別表'!J"&amp;(A26-1)*39+32)</f>
        <v>0</v>
      </c>
      <c r="CF26" cm="1">
        <f t="array" aca="1" ref="CF26" ca="1">INDIRECT("'5)個別表'!K"&amp;(A26-1)*39+32)</f>
        <v>0</v>
      </c>
      <c r="CG26" t="str" cm="1">
        <f t="array" aca="1" ref="CG26" ca="1">INDIRECT("'5)個別表'!A"&amp;(A26-1)*39+33)</f>
        <v>⑧選択してください（プルダウン）</v>
      </c>
      <c r="CH26" cm="1">
        <f t="array" aca="1" ref="CH26" ca="1">INDIRECT("'5)個別表'!C"&amp;(A26-1)*39+33)</f>
        <v>0</v>
      </c>
      <c r="CI26" cm="1">
        <f t="array" aca="1" ref="CI26" ca="1">INDIRECT("'5)個別表'!D"&amp;(A26-1)*39+33)</f>
        <v>0</v>
      </c>
      <c r="CJ26" cm="1">
        <f t="array" aca="1" ref="CJ26" ca="1">INDIRECT("'5)個別表'!E"&amp;(A26-1)*39+33)</f>
        <v>0</v>
      </c>
      <c r="CK26" cm="1">
        <f t="array" aca="1" ref="CK26" ca="1">INDIRECT("'5)個別表'!F"&amp;(A26-1)*39+33)</f>
        <v>0</v>
      </c>
      <c r="CL26" cm="1">
        <f t="array" aca="1" ref="CL26" ca="1">INDIRECT("'5)個別表'!G"&amp;(A26-1)*39+33)</f>
        <v>0</v>
      </c>
      <c r="CM26" cm="1">
        <f t="array" aca="1" ref="CM26" ca="1">INDIRECT("'5)個別表'!H"&amp;(A26-1)*39+33)</f>
        <v>0</v>
      </c>
      <c r="CN26" cm="1">
        <f t="array" aca="1" ref="CN26" ca="1">INDIRECT("'5)個別表'!I"&amp;(A26-1)*39+33)</f>
        <v>0</v>
      </c>
      <c r="CO26" cm="1">
        <f t="array" aca="1" ref="CO26" ca="1">INDIRECT("'5)個別表'!J"&amp;(A26-1)*39+33)</f>
        <v>0</v>
      </c>
      <c r="CP26" cm="1">
        <f t="array" aca="1" ref="CP26" ca="1">INDIRECT("'5)個別表'!K"&amp;(A26-1)*39+33)</f>
        <v>0</v>
      </c>
      <c r="CQ26" cm="1">
        <f t="array" aca="1" ref="CQ26" ca="1">INDIRECT("'5)個別表'!C"&amp;(A26-1)*39+34)</f>
        <v>0</v>
      </c>
      <c r="CR26" cm="1">
        <f t="array" aca="1" ref="CR26" ca="1">INDIRECT("'5)個別表'!D"&amp;(A26-1)*39+34)</f>
        <v>0</v>
      </c>
      <c r="CS26" cm="1">
        <f t="array" aca="1" ref="CS26" ca="1">INDIRECT("'5)個別表'!E"&amp;(A26-1)*39+34)</f>
        <v>0</v>
      </c>
      <c r="CT26" cm="1">
        <f t="array" aca="1" ref="CT26" ca="1">INDIRECT("'5)個別表'!F"&amp;(A26-1)*39+34)</f>
        <v>0</v>
      </c>
      <c r="CU26" cm="1">
        <f t="array" aca="1" ref="CU26" ca="1">INDIRECT("'5)個別表'!G"&amp;(A26-1)*39+34)</f>
        <v>0</v>
      </c>
      <c r="CV26" cm="1">
        <f t="array" aca="1" ref="CV26" ca="1">INDIRECT("'5)個別表'!H"&amp;(A26-1)*39+34)</f>
        <v>0</v>
      </c>
      <c r="CW26" cm="1">
        <f t="array" aca="1" ref="CW26" ca="1">INDIRECT("'5)個別表'!I"&amp;(A26-1)*39+34)</f>
        <v>0</v>
      </c>
      <c r="CX26" cm="1">
        <f t="array" aca="1" ref="CX26" ca="1">INDIRECT("'5)個別表'!J"&amp;(A26-1)*39+34)</f>
        <v>0</v>
      </c>
      <c r="CY26" cm="1">
        <f t="array" aca="1" ref="CY26" ca="1">INDIRECT("'5)個別表'!K"&amp;(A26-1)*39+34)</f>
        <v>0</v>
      </c>
      <c r="CZ26" cm="1">
        <f t="array" aca="1" ref="CZ26" ca="1">INDIRECT("'5)個別表'!C"&amp;(A26-1)*39+35)</f>
        <v>0</v>
      </c>
      <c r="DA26" cm="1">
        <f t="array" aca="1" ref="DA26" ca="1">INDIRECT("'5)個別表'!D"&amp;(A26-1)*39+35)</f>
        <v>0</v>
      </c>
      <c r="DB26" cm="1">
        <f t="array" aca="1" ref="DB26" ca="1">INDIRECT("'5)個別表'!E"&amp;(A26-1)*39+35)</f>
        <v>0</v>
      </c>
      <c r="DC26" cm="1">
        <f t="array" aca="1" ref="DC26" ca="1">INDIRECT("'5)個別表'!F"&amp;(A26-1)*39+35)</f>
        <v>0</v>
      </c>
      <c r="DD26" cm="1">
        <f t="array" aca="1" ref="DD26" ca="1">INDIRECT("'5)個別表'!G"&amp;(A26-1)*39+35)</f>
        <v>0</v>
      </c>
      <c r="DE26" cm="1">
        <f t="array" aca="1" ref="DE26" ca="1">INDIRECT("'5)個別表'!H"&amp;(A26-1)*39+35)</f>
        <v>0</v>
      </c>
      <c r="DF26" cm="1">
        <f t="array" aca="1" ref="DF26" ca="1">INDIRECT("'5)個別表'!I"&amp;(A26-1)*39+35)</f>
        <v>0</v>
      </c>
      <c r="DG26" cm="1">
        <f t="array" aca="1" ref="DG26" ca="1">INDIRECT("'5)個別表'!J"&amp;(A26-1)*39+35)</f>
        <v>0</v>
      </c>
      <c r="DH26" cm="1">
        <f t="array" aca="1" ref="DH26" ca="1">INDIRECT("'5)個別表'!K"&amp;(A26-1)*39+35)</f>
        <v>0</v>
      </c>
      <c r="DI26" cm="1">
        <f t="array" aca="1" ref="DI26" ca="1">INDIRECT("'5)個別表'!C"&amp;(A26-1)*39+36)</f>
        <v>0</v>
      </c>
      <c r="DJ26" cm="1">
        <f t="array" aca="1" ref="DJ26" ca="1">INDIRECT("'5)個別表'!D"&amp;(A26-1)*39+36)</f>
        <v>0</v>
      </c>
      <c r="DK26" cm="1">
        <f t="array" aca="1" ref="DK26" ca="1">INDIRECT("'5)個別表'!E"&amp;(A26-1)*39+36)</f>
        <v>0</v>
      </c>
      <c r="DL26" cm="1">
        <f t="array" aca="1" ref="DL26" ca="1">INDIRECT("'5)個別表'!F"&amp;(A26-1)*39+36)</f>
        <v>0</v>
      </c>
      <c r="DM26" cm="1">
        <f t="array" aca="1" ref="DM26" ca="1">INDIRECT("'5)個別表'!G"&amp;(A26-1)*39+36)</f>
        <v>0</v>
      </c>
      <c r="DN26" cm="1">
        <f t="array" aca="1" ref="DN26" ca="1">INDIRECT("'5)個別表'!H"&amp;(A26-1)*39+36)</f>
        <v>0</v>
      </c>
      <c r="DO26" cm="1">
        <f t="array" aca="1" ref="DO26" ca="1">INDIRECT("'5)個別表'!I"&amp;(A26-1)*39+36)</f>
        <v>0</v>
      </c>
      <c r="DP26" cm="1">
        <f t="array" aca="1" ref="DP26" ca="1">INDIRECT("'5)個別表'!J"&amp;(A26-1)*39+36)</f>
        <v>0</v>
      </c>
      <c r="DQ26" cm="1">
        <f t="array" aca="1" ref="DQ26" ca="1">INDIRECT("'5)個別表'!K"&amp;(A26-1)*39+36)</f>
        <v>0</v>
      </c>
      <c r="DR26" cm="1">
        <f t="array" aca="1" ref="DR26" ca="1">INDIRECT("'5)個別表'!C"&amp;(A26-1)*39+37)</f>
        <v>0</v>
      </c>
      <c r="DS26" cm="1">
        <f t="array" aca="1" ref="DS26" ca="1">INDIRECT("'5)個別表'!D"&amp;(A26-1)*39+37)</f>
        <v>0</v>
      </c>
      <c r="DT26" cm="1">
        <f t="array" aca="1" ref="DT26" ca="1">INDIRECT("'5)個別表'!E"&amp;(A26-1)*39+37)</f>
        <v>0</v>
      </c>
      <c r="DU26" cm="1">
        <f t="array" aca="1" ref="DU26" ca="1">INDIRECT("'5)個別表'!F"&amp;(A26-1)*39+37)</f>
        <v>0</v>
      </c>
      <c r="DV26" cm="1">
        <f t="array" aca="1" ref="DV26" ca="1">INDIRECT("'5)個別表'!G"&amp;(A26-1)*39+37)</f>
        <v>0</v>
      </c>
      <c r="DW26" cm="1">
        <f t="array" aca="1" ref="DW26" ca="1">INDIRECT("'5)個別表'!H"&amp;(A26-1)*39+37)</f>
        <v>0</v>
      </c>
      <c r="DX26" cm="1">
        <f t="array" aca="1" ref="DX26" ca="1">INDIRECT("'5)個別表'!I"&amp;(A26-1)*39+37)</f>
        <v>0</v>
      </c>
      <c r="DY26" cm="1">
        <f t="array" aca="1" ref="DY26" ca="1">INDIRECT("'5)個別表'!J"&amp;(A26-1)*39+37)</f>
        <v>0</v>
      </c>
      <c r="DZ26" cm="1">
        <f t="array" aca="1" ref="DZ26" ca="1">INDIRECT("'5)個別表'!K"&amp;(A26-1)*39+37)</f>
        <v>0</v>
      </c>
      <c r="EA26" cm="1">
        <f t="array" aca="1" ref="EA26" ca="1">INDIRECT("'5)個別表'!C"&amp;(A26-1)*39+38)</f>
        <v>0</v>
      </c>
      <c r="EB26" cm="1">
        <f t="array" aca="1" ref="EB26" ca="1">INDIRECT("'5)個別表'!D"&amp;(A26-1)*39+38)</f>
        <v>0</v>
      </c>
      <c r="EC26" cm="1">
        <f t="array" aca="1" ref="EC26" ca="1">INDIRECT("'5)個別表'!E"&amp;(A26-1)*39+38)</f>
        <v>0</v>
      </c>
      <c r="ED26" cm="1">
        <f t="array" aca="1" ref="ED26" ca="1">INDIRECT("'5)個別表'!F"&amp;(A26-1)*39+38)</f>
        <v>0</v>
      </c>
      <c r="EE26" cm="1">
        <f t="array" aca="1" ref="EE26" ca="1">INDIRECT("'5)個別表'!G"&amp;(A26-1)*39+38)</f>
        <v>0</v>
      </c>
      <c r="EF26" cm="1">
        <f t="array" aca="1" ref="EF26" ca="1">INDIRECT("'5)個別表'!H"&amp;(A26-1)*39+38)</f>
        <v>0</v>
      </c>
      <c r="EG26" cm="1">
        <f t="array" aca="1" ref="EG26" ca="1">INDIRECT("'5)個別表'!I"&amp;(A26-1)*39+38)</f>
        <v>0</v>
      </c>
      <c r="EH26" cm="1">
        <f t="array" aca="1" ref="EH26" ca="1">INDIRECT("'5)個別表'!J"&amp;(A26-1)*39+38)</f>
        <v>0</v>
      </c>
      <c r="EI26" cm="1">
        <f t="array" aca="1" ref="EI26" ca="1">INDIRECT("'5)個別表'!K"&amp;(A26-1)*39+38)</f>
        <v>0</v>
      </c>
      <c r="EJ26" t="str" cm="1">
        <f t="array" aca="1" ref="EJ26" ca="1">INDIRECT("'5)個別表'!C"&amp;(A26-1)*39+39)</f>
        <v>空欄あり</v>
      </c>
      <c r="EK26" t="str" cm="1">
        <f t="array" aca="1" ref="EK26" ca="1">INDIRECT("'5)個別表'!D"&amp;(A26-1)*39+39)</f>
        <v>空欄あり</v>
      </c>
      <c r="EL26" t="str" cm="1">
        <f t="array" aca="1" ref="EL26" ca="1">INDIRECT("'5)個別表'!C"&amp;(A26-1)*39+40)</f>
        <v>-</v>
      </c>
      <c r="EM26" t="str" cm="1">
        <f t="array" aca="1" ref="EM26" ca="1">INDIRECT("'5)個別表'!D"&amp;(A26-1)*39+40)</f>
        <v>-</v>
      </c>
      <c r="EN26" t="str" cm="1">
        <f t="array" aca="1" ref="EN26" ca="1">INDIRECT("'5)個別表'!E"&amp;(A26-1)*39+40)</f>
        <v>-</v>
      </c>
    </row>
    <row r="27" spans="1:144">
      <c r="A27">
        <v>26</v>
      </c>
      <c r="B27" cm="1">
        <f t="array" aca="1" ref="B27" ca="1">INDIRECT("'5)個別表'!H"&amp;(A27-1)*39+5)</f>
        <v>0</v>
      </c>
      <c r="C27" cm="1">
        <f t="array" aca="1" ref="C27" ca="1">INDIRECT("'5)個別表'!C"&amp;(A27-1)*39+7)</f>
        <v>0</v>
      </c>
      <c r="D27" cm="1">
        <f t="array" aca="1" ref="D27" ca="1">INDIRECT("'5)個別表'!C"&amp;(A27-1)*39+8)</f>
        <v>0</v>
      </c>
      <c r="E27" cm="1">
        <f t="array" aca="1" ref="E27" ca="1">INDIRECT("'5)個別表'!C"&amp;(A27-1)*39+9)</f>
        <v>0</v>
      </c>
      <c r="F27" cm="1">
        <f t="array" aca="1" ref="F27" ca="1">INDIRECT("'5)個別表'!C"&amp;(A27-1)*39+10)</f>
        <v>0</v>
      </c>
      <c r="G27" cm="1">
        <f t="array" aca="1" ref="G27" ca="1">INDIRECT("'5)個別表'!F"&amp;(A27-1)*39+10)</f>
        <v>0</v>
      </c>
      <c r="H27" cm="1">
        <f t="array" aca="1" ref="H27" ca="1">INDIRECT("'5)個別表'!I"&amp;(A27-1)*39+10)</f>
        <v>0</v>
      </c>
      <c r="I27" cm="1">
        <f t="array" aca="1" ref="I27" ca="1">INDIRECT("'5)個別表'!C"&amp;(A27-1)*39+11)</f>
        <v>0</v>
      </c>
      <c r="J27" cm="1">
        <f t="array" aca="1" ref="J27" ca="1">INDIRECT("'5)個別表'!C"&amp;(A27-1)*39+12)</f>
        <v>0</v>
      </c>
      <c r="K27" cm="1">
        <f t="array" aca="1" ref="K27" ca="1">INDIRECT("'5)個別表'!C"&amp;(A27-1)*39+16)</f>
        <v>0</v>
      </c>
      <c r="L27" cm="1">
        <f t="array" aca="1" ref="L27" ca="1">INDIRECT("'5)個別表'!F"&amp;(A27-1)*39+16)</f>
        <v>0</v>
      </c>
      <c r="M27" cm="1">
        <f t="array" aca="1" ref="M27" ca="1">INDIRECT("'5)個別表'!H"&amp;(A27-1)*39+16)</f>
        <v>0</v>
      </c>
      <c r="N27" cm="1">
        <f t="array" aca="1" ref="N27" ca="1">INDIRECT("'5)個別表'!J"&amp;(A27-1)*39+16)</f>
        <v>0</v>
      </c>
      <c r="O27" cm="1">
        <f t="array" aca="1" ref="O27" ca="1">INDIRECT("'5)個別表'!C"&amp;(A27-1)*39+17)</f>
        <v>0</v>
      </c>
      <c r="P27" cm="1">
        <f t="array" aca="1" ref="P27" ca="1">INDIRECT("'5)個別表'!F"&amp;(A27-1)*39+17)</f>
        <v>0</v>
      </c>
      <c r="Q27" cm="1">
        <f t="array" aca="1" ref="Q27" ca="1">INDIRECT("'5)個別表'!H"&amp;(A27-1)*39+17)</f>
        <v>0</v>
      </c>
      <c r="R27" cm="1">
        <f t="array" aca="1" ref="R27" ca="1">INDIRECT("'5)個別表'!J"&amp;(A27-1)*39+17)</f>
        <v>0</v>
      </c>
      <c r="S27" cm="1">
        <f t="array" aca="1" ref="S27" ca="1">INDIRECT("'5)個別表'!C"&amp;(A27-1)*39+18)</f>
        <v>0</v>
      </c>
      <c r="T27" cm="1">
        <f t="array" aca="1" ref="T27" ca="1">INDIRECT("'5)個別表'!D"&amp;(A27-1)*39+23)</f>
        <v>0</v>
      </c>
      <c r="U27" cm="1">
        <f t="array" aca="1" ref="U27" ca="1">INDIRECT("'5)個別表'!I"&amp;(A27-1)*39+23)</f>
        <v>0</v>
      </c>
      <c r="V27" cm="1">
        <f t="array" aca="1" ref="V27" ca="1">INDIRECT("'5)個別表'!C"&amp;(A27-1)*39+26)</f>
        <v>0</v>
      </c>
      <c r="W27" cm="1">
        <f t="array" aca="1" ref="W27" ca="1">INDIRECT("'5)個別表'!D"&amp;(A27-1)*39+26)</f>
        <v>0</v>
      </c>
      <c r="X27" cm="1">
        <f t="array" aca="1" ref="X27" ca="1">INDIRECT("'5)個別表'!E"&amp;(A27-1)*39+26)</f>
        <v>0</v>
      </c>
      <c r="Y27" cm="1">
        <f t="array" aca="1" ref="Y27" ca="1">INDIRECT("'5)個別表'!F"&amp;(A27-1)*39+26)</f>
        <v>0</v>
      </c>
      <c r="Z27" cm="1">
        <f t="array" aca="1" ref="Z27" ca="1">INDIRECT("'5)個別表'!G"&amp;(A27-1)*39+26)</f>
        <v>0</v>
      </c>
      <c r="AA27" cm="1">
        <f t="array" aca="1" ref="AA27" ca="1">INDIRECT("'5)個別表'!H"&amp;(A27-1)*39+26)</f>
        <v>0</v>
      </c>
      <c r="AB27" cm="1">
        <f t="array" aca="1" ref="AB27" ca="1">INDIRECT("'5)個別表'!I"&amp;(A27-1)*39+26)</f>
        <v>0</v>
      </c>
      <c r="AC27" cm="1">
        <f t="array" aca="1" ref="AC27" ca="1">INDIRECT("'5)個別表'!J"&amp;(A27-1)*39+26)</f>
        <v>0</v>
      </c>
      <c r="AD27" cm="1">
        <f t="array" aca="1" ref="AD27" ca="1">INDIRECT("'5)個別表'!K"&amp;(A27-1)*39+26)</f>
        <v>0</v>
      </c>
      <c r="AE27" cm="1">
        <f t="array" aca="1" ref="AE27" ca="1">INDIRECT("'5)個別表'!C"&amp;(A27-1)*39+27)</f>
        <v>0</v>
      </c>
      <c r="AF27" cm="1">
        <f t="array" aca="1" ref="AF27" ca="1">INDIRECT("'5)個別表'!D"&amp;(A27-1)*39+27)</f>
        <v>0</v>
      </c>
      <c r="AG27" cm="1">
        <f t="array" aca="1" ref="AG27" ca="1">INDIRECT("'5)個別表'!E"&amp;(A27-1)*39+27)</f>
        <v>0</v>
      </c>
      <c r="AH27" cm="1">
        <f t="array" aca="1" ref="AH27" ca="1">INDIRECT("'5)個別表'!F"&amp;(A27-1)*39+27)</f>
        <v>0</v>
      </c>
      <c r="AI27" cm="1">
        <f t="array" aca="1" ref="AI27" ca="1">INDIRECT("'5)個別表'!G"&amp;(A27-1)*39+27)</f>
        <v>0</v>
      </c>
      <c r="AJ27" cm="1">
        <f t="array" aca="1" ref="AJ27" ca="1">INDIRECT("'5)個別表'!H"&amp;(A27-1)*39+27)</f>
        <v>0</v>
      </c>
      <c r="AK27" cm="1">
        <f t="array" aca="1" ref="AK27" ca="1">INDIRECT("'5)個別表'!I"&amp;(A27-1)*39+27)</f>
        <v>0</v>
      </c>
      <c r="AL27" cm="1">
        <f t="array" aca="1" ref="AL27" ca="1">INDIRECT("'5)個別表'!J"&amp;(A27-1)*39+27)</f>
        <v>0</v>
      </c>
      <c r="AM27" cm="1">
        <f t="array" aca="1" ref="AM27" ca="1">INDIRECT("'5)個別表'!K"&amp;(A27-1)*39+27)</f>
        <v>0</v>
      </c>
      <c r="AN27" cm="1">
        <f t="array" aca="1" ref="AN27" ca="1">INDIRECT("'5)個別表'!C"&amp;(A27-1)*39+28)</f>
        <v>0</v>
      </c>
      <c r="AO27" cm="1">
        <f t="array" aca="1" ref="AO27" ca="1">INDIRECT("'5)個別表'!D"&amp;(A27-1)*39+28)</f>
        <v>0</v>
      </c>
      <c r="AP27" cm="1">
        <f t="array" aca="1" ref="AP27" ca="1">INDIRECT("'5)個別表'!E"&amp;(A27-1)*39+28)</f>
        <v>0</v>
      </c>
      <c r="AQ27" cm="1">
        <f t="array" aca="1" ref="AQ27" ca="1">INDIRECT("'5)個別表'!F"&amp;(A27-1)*39+28)</f>
        <v>0</v>
      </c>
      <c r="AR27" cm="1">
        <f t="array" aca="1" ref="AR27" ca="1">INDIRECT("'5)個別表'!G"&amp;(A27-1)*39+28)</f>
        <v>0</v>
      </c>
      <c r="AS27" cm="1">
        <f t="array" aca="1" ref="AS27" ca="1">INDIRECT("'5)個別表'!H"&amp;(A27-1)*39+28)</f>
        <v>0</v>
      </c>
      <c r="AT27" cm="1">
        <f t="array" aca="1" ref="AT27" ca="1">INDIRECT("'5)個別表'!I"&amp;(A27-1)*39+28)</f>
        <v>0</v>
      </c>
      <c r="AU27" cm="1">
        <f t="array" aca="1" ref="AU27" ca="1">INDIRECT("'5)個別表'!J"&amp;(A27-1)*39+28)</f>
        <v>0</v>
      </c>
      <c r="AV27" cm="1">
        <f t="array" aca="1" ref="AV27" ca="1">INDIRECT("'5)個別表'!K"&amp;(A27-1)*39+28)</f>
        <v>0</v>
      </c>
      <c r="AW27" cm="1">
        <f t="array" aca="1" ref="AW27" ca="1">INDIRECT("'5)個別表'!C"&amp;(A27-1)*39+29)</f>
        <v>0</v>
      </c>
      <c r="AX27" cm="1">
        <f t="array" aca="1" ref="AX27" ca="1">INDIRECT("'5)個別表'!D"&amp;(A27-1)*39+29)</f>
        <v>0</v>
      </c>
      <c r="AY27" cm="1">
        <f t="array" aca="1" ref="AY27" ca="1">INDIRECT("'5)個別表'!E"&amp;(A27-1)*39+29)</f>
        <v>0</v>
      </c>
      <c r="AZ27" cm="1">
        <f t="array" aca="1" ref="AZ27" ca="1">INDIRECT("'5)個別表'!F"&amp;(A27-1)*39+29)</f>
        <v>0</v>
      </c>
      <c r="BA27" cm="1">
        <f t="array" aca="1" ref="BA27" ca="1">INDIRECT("'5)個別表'!G"&amp;(A27-1)*39+29)</f>
        <v>0</v>
      </c>
      <c r="BB27" cm="1">
        <f t="array" aca="1" ref="BB27" ca="1">INDIRECT("'5)個別表'!H"&amp;(A27-1)*39+29)</f>
        <v>0</v>
      </c>
      <c r="BC27" cm="1">
        <f t="array" aca="1" ref="BC27" ca="1">INDIRECT("'5)個別表'!I"&amp;(A27-1)*39+29)</f>
        <v>0</v>
      </c>
      <c r="BD27" cm="1">
        <f t="array" aca="1" ref="BD27" ca="1">INDIRECT("'5)個別表'!J"&amp;(A27-1)*39+29)</f>
        <v>0</v>
      </c>
      <c r="BE27" cm="1">
        <f t="array" aca="1" ref="BE27" ca="1">INDIRECT("'5)個別表'!K"&amp;(A27-1)*39+29)</f>
        <v>0</v>
      </c>
      <c r="BF27" cm="1">
        <f t="array" aca="1" ref="BF27" ca="1">INDIRECT("'5)個別表'!C"&amp;(A27-1)*39+30)</f>
        <v>0</v>
      </c>
      <c r="BG27" cm="1">
        <f t="array" aca="1" ref="BG27" ca="1">INDIRECT("'5)個別表'!D"&amp;(A27-1)*39+30)</f>
        <v>0</v>
      </c>
      <c r="BH27" cm="1">
        <f t="array" aca="1" ref="BH27" ca="1">INDIRECT("'5)個別表'!E"&amp;(A27-1)*39+30)</f>
        <v>0</v>
      </c>
      <c r="BI27" cm="1">
        <f t="array" aca="1" ref="BI27" ca="1">INDIRECT("'5)個別表'!F"&amp;(A27-1)*39+30)</f>
        <v>0</v>
      </c>
      <c r="BJ27" cm="1">
        <f t="array" aca="1" ref="BJ27" ca="1">INDIRECT("'5)個別表'!G"&amp;(A27-1)*39+30)</f>
        <v>0</v>
      </c>
      <c r="BK27" cm="1">
        <f t="array" aca="1" ref="BK27" ca="1">INDIRECT("'5)個別表'!H"&amp;(A27-1)*39+30)</f>
        <v>0</v>
      </c>
      <c r="BL27" cm="1">
        <f t="array" aca="1" ref="BL27" ca="1">INDIRECT("'5)個別表'!I"&amp;(A27-1)*39+30)</f>
        <v>0</v>
      </c>
      <c r="BM27" cm="1">
        <f t="array" aca="1" ref="BM27" ca="1">INDIRECT("'5)個別表'!J"&amp;(A27-1)*39+30)</f>
        <v>0</v>
      </c>
      <c r="BN27" cm="1">
        <f t="array" aca="1" ref="BN27" ca="1">INDIRECT("'5)個別表'!K"&amp;(A27-1)*39+30)</f>
        <v>0</v>
      </c>
      <c r="BO27" cm="1">
        <f t="array" aca="1" ref="BO27" ca="1">INDIRECT("'5)個別表'!C"&amp;(A27-1)*39+31)</f>
        <v>0</v>
      </c>
      <c r="BP27" cm="1">
        <f t="array" aca="1" ref="BP27" ca="1">INDIRECT("'5)個別表'!D"&amp;(A27-1)*39+31)</f>
        <v>0</v>
      </c>
      <c r="BQ27" cm="1">
        <f t="array" aca="1" ref="BQ27" ca="1">INDIRECT("'5)個別表'!E"&amp;(A27-1)*39+31)</f>
        <v>0</v>
      </c>
      <c r="BR27" cm="1">
        <f t="array" aca="1" ref="BR27" ca="1">INDIRECT("'5)個別表'!F"&amp;(A27-1)*39+31)</f>
        <v>0</v>
      </c>
      <c r="BS27" cm="1">
        <f t="array" aca="1" ref="BS27" ca="1">INDIRECT("'5)個別表'!G"&amp;(A27-1)*39+31)</f>
        <v>0</v>
      </c>
      <c r="BT27" cm="1">
        <f t="array" aca="1" ref="BT27" ca="1">INDIRECT("'5)個別表'!H"&amp;(A27-1)*39+31)</f>
        <v>0</v>
      </c>
      <c r="BU27" cm="1">
        <f t="array" aca="1" ref="BU27" ca="1">INDIRECT("'5)個別表'!I"&amp;(A27-1)*39+31)</f>
        <v>0</v>
      </c>
      <c r="BV27" cm="1">
        <f t="array" aca="1" ref="BV27" ca="1">INDIRECT("'5)個別表'!J"&amp;(A27-1)*39+31)</f>
        <v>0</v>
      </c>
      <c r="BW27" cm="1">
        <f t="array" aca="1" ref="BW27" ca="1">INDIRECT("'5)個別表'!K"&amp;(A27-1)*39+31)</f>
        <v>0</v>
      </c>
      <c r="BX27" cm="1">
        <f t="array" aca="1" ref="BX27" ca="1">INDIRECT("'5)個別表'!C"&amp;(A27-1)*39+32)</f>
        <v>0</v>
      </c>
      <c r="BY27" cm="1">
        <f t="array" aca="1" ref="BY27" ca="1">INDIRECT("'5)個別表'!D"&amp;(A27-1)*39+32)</f>
        <v>0</v>
      </c>
      <c r="BZ27" cm="1">
        <f t="array" aca="1" ref="BZ27" ca="1">INDIRECT("'5)個別表'!E"&amp;(A27-1)*39+32)</f>
        <v>0</v>
      </c>
      <c r="CA27" cm="1">
        <f t="array" aca="1" ref="CA27" ca="1">INDIRECT("'5)個別表'!F"&amp;(A27-1)*39+32)</f>
        <v>0</v>
      </c>
      <c r="CB27" cm="1">
        <f t="array" aca="1" ref="CB27" ca="1">INDIRECT("'5)個別表'!G"&amp;(A27-1)*39+32)</f>
        <v>0</v>
      </c>
      <c r="CC27" cm="1">
        <f t="array" aca="1" ref="CC27" ca="1">INDIRECT("'5)個別表'!H"&amp;(A27-1)*39+32)</f>
        <v>0</v>
      </c>
      <c r="CD27" cm="1">
        <f t="array" aca="1" ref="CD27" ca="1">INDIRECT("'5)個別表'!I"&amp;(A27-1)*39+32)</f>
        <v>0</v>
      </c>
      <c r="CE27" cm="1">
        <f t="array" aca="1" ref="CE27" ca="1">INDIRECT("'5)個別表'!J"&amp;(A27-1)*39+32)</f>
        <v>0</v>
      </c>
      <c r="CF27" cm="1">
        <f t="array" aca="1" ref="CF27" ca="1">INDIRECT("'5)個別表'!K"&amp;(A27-1)*39+32)</f>
        <v>0</v>
      </c>
      <c r="CG27" t="str" cm="1">
        <f t="array" aca="1" ref="CG27" ca="1">INDIRECT("'5)個別表'!A"&amp;(A27-1)*39+33)</f>
        <v>⑧選択してください（プルダウン）</v>
      </c>
      <c r="CH27" cm="1">
        <f t="array" aca="1" ref="CH27" ca="1">INDIRECT("'5)個別表'!C"&amp;(A27-1)*39+33)</f>
        <v>0</v>
      </c>
      <c r="CI27" cm="1">
        <f t="array" aca="1" ref="CI27" ca="1">INDIRECT("'5)個別表'!D"&amp;(A27-1)*39+33)</f>
        <v>0</v>
      </c>
      <c r="CJ27" cm="1">
        <f t="array" aca="1" ref="CJ27" ca="1">INDIRECT("'5)個別表'!E"&amp;(A27-1)*39+33)</f>
        <v>0</v>
      </c>
      <c r="CK27" cm="1">
        <f t="array" aca="1" ref="CK27" ca="1">INDIRECT("'5)個別表'!F"&amp;(A27-1)*39+33)</f>
        <v>0</v>
      </c>
      <c r="CL27" cm="1">
        <f t="array" aca="1" ref="CL27" ca="1">INDIRECT("'5)個別表'!G"&amp;(A27-1)*39+33)</f>
        <v>0</v>
      </c>
      <c r="CM27" cm="1">
        <f t="array" aca="1" ref="CM27" ca="1">INDIRECT("'5)個別表'!H"&amp;(A27-1)*39+33)</f>
        <v>0</v>
      </c>
      <c r="CN27" cm="1">
        <f t="array" aca="1" ref="CN27" ca="1">INDIRECT("'5)個別表'!I"&amp;(A27-1)*39+33)</f>
        <v>0</v>
      </c>
      <c r="CO27" cm="1">
        <f t="array" aca="1" ref="CO27" ca="1">INDIRECT("'5)個別表'!J"&amp;(A27-1)*39+33)</f>
        <v>0</v>
      </c>
      <c r="CP27" cm="1">
        <f t="array" aca="1" ref="CP27" ca="1">INDIRECT("'5)個別表'!K"&amp;(A27-1)*39+33)</f>
        <v>0</v>
      </c>
      <c r="CQ27" cm="1">
        <f t="array" aca="1" ref="CQ27" ca="1">INDIRECT("'5)個別表'!C"&amp;(A27-1)*39+34)</f>
        <v>0</v>
      </c>
      <c r="CR27" cm="1">
        <f t="array" aca="1" ref="CR27" ca="1">INDIRECT("'5)個別表'!D"&amp;(A27-1)*39+34)</f>
        <v>0</v>
      </c>
      <c r="CS27" cm="1">
        <f t="array" aca="1" ref="CS27" ca="1">INDIRECT("'5)個別表'!E"&amp;(A27-1)*39+34)</f>
        <v>0</v>
      </c>
      <c r="CT27" cm="1">
        <f t="array" aca="1" ref="CT27" ca="1">INDIRECT("'5)個別表'!F"&amp;(A27-1)*39+34)</f>
        <v>0</v>
      </c>
      <c r="CU27" cm="1">
        <f t="array" aca="1" ref="CU27" ca="1">INDIRECT("'5)個別表'!G"&amp;(A27-1)*39+34)</f>
        <v>0</v>
      </c>
      <c r="CV27" cm="1">
        <f t="array" aca="1" ref="CV27" ca="1">INDIRECT("'5)個別表'!H"&amp;(A27-1)*39+34)</f>
        <v>0</v>
      </c>
      <c r="CW27" cm="1">
        <f t="array" aca="1" ref="CW27" ca="1">INDIRECT("'5)個別表'!I"&amp;(A27-1)*39+34)</f>
        <v>0</v>
      </c>
      <c r="CX27" cm="1">
        <f t="array" aca="1" ref="CX27" ca="1">INDIRECT("'5)個別表'!J"&amp;(A27-1)*39+34)</f>
        <v>0</v>
      </c>
      <c r="CY27" cm="1">
        <f t="array" aca="1" ref="CY27" ca="1">INDIRECT("'5)個別表'!K"&amp;(A27-1)*39+34)</f>
        <v>0</v>
      </c>
      <c r="CZ27" cm="1">
        <f t="array" aca="1" ref="CZ27" ca="1">INDIRECT("'5)個別表'!C"&amp;(A27-1)*39+35)</f>
        <v>0</v>
      </c>
      <c r="DA27" cm="1">
        <f t="array" aca="1" ref="DA27" ca="1">INDIRECT("'5)個別表'!D"&amp;(A27-1)*39+35)</f>
        <v>0</v>
      </c>
      <c r="DB27" cm="1">
        <f t="array" aca="1" ref="DB27" ca="1">INDIRECT("'5)個別表'!E"&amp;(A27-1)*39+35)</f>
        <v>0</v>
      </c>
      <c r="DC27" cm="1">
        <f t="array" aca="1" ref="DC27" ca="1">INDIRECT("'5)個別表'!F"&amp;(A27-1)*39+35)</f>
        <v>0</v>
      </c>
      <c r="DD27" cm="1">
        <f t="array" aca="1" ref="DD27" ca="1">INDIRECT("'5)個別表'!G"&amp;(A27-1)*39+35)</f>
        <v>0</v>
      </c>
      <c r="DE27" cm="1">
        <f t="array" aca="1" ref="DE27" ca="1">INDIRECT("'5)個別表'!H"&amp;(A27-1)*39+35)</f>
        <v>0</v>
      </c>
      <c r="DF27" cm="1">
        <f t="array" aca="1" ref="DF27" ca="1">INDIRECT("'5)個別表'!I"&amp;(A27-1)*39+35)</f>
        <v>0</v>
      </c>
      <c r="DG27" cm="1">
        <f t="array" aca="1" ref="DG27" ca="1">INDIRECT("'5)個別表'!J"&amp;(A27-1)*39+35)</f>
        <v>0</v>
      </c>
      <c r="DH27" cm="1">
        <f t="array" aca="1" ref="DH27" ca="1">INDIRECT("'5)個別表'!K"&amp;(A27-1)*39+35)</f>
        <v>0</v>
      </c>
      <c r="DI27" cm="1">
        <f t="array" aca="1" ref="DI27" ca="1">INDIRECT("'5)個別表'!C"&amp;(A27-1)*39+36)</f>
        <v>0</v>
      </c>
      <c r="DJ27" cm="1">
        <f t="array" aca="1" ref="DJ27" ca="1">INDIRECT("'5)個別表'!D"&amp;(A27-1)*39+36)</f>
        <v>0</v>
      </c>
      <c r="DK27" cm="1">
        <f t="array" aca="1" ref="DK27" ca="1">INDIRECT("'5)個別表'!E"&amp;(A27-1)*39+36)</f>
        <v>0</v>
      </c>
      <c r="DL27" cm="1">
        <f t="array" aca="1" ref="DL27" ca="1">INDIRECT("'5)個別表'!F"&amp;(A27-1)*39+36)</f>
        <v>0</v>
      </c>
      <c r="DM27" cm="1">
        <f t="array" aca="1" ref="DM27" ca="1">INDIRECT("'5)個別表'!G"&amp;(A27-1)*39+36)</f>
        <v>0</v>
      </c>
      <c r="DN27" cm="1">
        <f t="array" aca="1" ref="DN27" ca="1">INDIRECT("'5)個別表'!H"&amp;(A27-1)*39+36)</f>
        <v>0</v>
      </c>
      <c r="DO27" cm="1">
        <f t="array" aca="1" ref="DO27" ca="1">INDIRECT("'5)個別表'!I"&amp;(A27-1)*39+36)</f>
        <v>0</v>
      </c>
      <c r="DP27" cm="1">
        <f t="array" aca="1" ref="DP27" ca="1">INDIRECT("'5)個別表'!J"&amp;(A27-1)*39+36)</f>
        <v>0</v>
      </c>
      <c r="DQ27" cm="1">
        <f t="array" aca="1" ref="DQ27" ca="1">INDIRECT("'5)個別表'!K"&amp;(A27-1)*39+36)</f>
        <v>0</v>
      </c>
      <c r="DR27" cm="1">
        <f t="array" aca="1" ref="DR27" ca="1">INDIRECT("'5)個別表'!C"&amp;(A27-1)*39+37)</f>
        <v>0</v>
      </c>
      <c r="DS27" cm="1">
        <f t="array" aca="1" ref="DS27" ca="1">INDIRECT("'5)個別表'!D"&amp;(A27-1)*39+37)</f>
        <v>0</v>
      </c>
      <c r="DT27" cm="1">
        <f t="array" aca="1" ref="DT27" ca="1">INDIRECT("'5)個別表'!E"&amp;(A27-1)*39+37)</f>
        <v>0</v>
      </c>
      <c r="DU27" cm="1">
        <f t="array" aca="1" ref="DU27" ca="1">INDIRECT("'5)個別表'!F"&amp;(A27-1)*39+37)</f>
        <v>0</v>
      </c>
      <c r="DV27" cm="1">
        <f t="array" aca="1" ref="DV27" ca="1">INDIRECT("'5)個別表'!G"&amp;(A27-1)*39+37)</f>
        <v>0</v>
      </c>
      <c r="DW27" cm="1">
        <f t="array" aca="1" ref="DW27" ca="1">INDIRECT("'5)個別表'!H"&amp;(A27-1)*39+37)</f>
        <v>0</v>
      </c>
      <c r="DX27" cm="1">
        <f t="array" aca="1" ref="DX27" ca="1">INDIRECT("'5)個別表'!I"&amp;(A27-1)*39+37)</f>
        <v>0</v>
      </c>
      <c r="DY27" cm="1">
        <f t="array" aca="1" ref="DY27" ca="1">INDIRECT("'5)個別表'!J"&amp;(A27-1)*39+37)</f>
        <v>0</v>
      </c>
      <c r="DZ27" cm="1">
        <f t="array" aca="1" ref="DZ27" ca="1">INDIRECT("'5)個別表'!K"&amp;(A27-1)*39+37)</f>
        <v>0</v>
      </c>
      <c r="EA27" cm="1">
        <f t="array" aca="1" ref="EA27" ca="1">INDIRECT("'5)個別表'!C"&amp;(A27-1)*39+38)</f>
        <v>0</v>
      </c>
      <c r="EB27" cm="1">
        <f t="array" aca="1" ref="EB27" ca="1">INDIRECT("'5)個別表'!D"&amp;(A27-1)*39+38)</f>
        <v>0</v>
      </c>
      <c r="EC27" cm="1">
        <f t="array" aca="1" ref="EC27" ca="1">INDIRECT("'5)個別表'!E"&amp;(A27-1)*39+38)</f>
        <v>0</v>
      </c>
      <c r="ED27" cm="1">
        <f t="array" aca="1" ref="ED27" ca="1">INDIRECT("'5)個別表'!F"&amp;(A27-1)*39+38)</f>
        <v>0</v>
      </c>
      <c r="EE27" cm="1">
        <f t="array" aca="1" ref="EE27" ca="1">INDIRECT("'5)個別表'!G"&amp;(A27-1)*39+38)</f>
        <v>0</v>
      </c>
      <c r="EF27" cm="1">
        <f t="array" aca="1" ref="EF27" ca="1">INDIRECT("'5)個別表'!H"&amp;(A27-1)*39+38)</f>
        <v>0</v>
      </c>
      <c r="EG27" cm="1">
        <f t="array" aca="1" ref="EG27" ca="1">INDIRECT("'5)個別表'!I"&amp;(A27-1)*39+38)</f>
        <v>0</v>
      </c>
      <c r="EH27" cm="1">
        <f t="array" aca="1" ref="EH27" ca="1">INDIRECT("'5)個別表'!J"&amp;(A27-1)*39+38)</f>
        <v>0</v>
      </c>
      <c r="EI27" cm="1">
        <f t="array" aca="1" ref="EI27" ca="1">INDIRECT("'5)個別表'!K"&amp;(A27-1)*39+38)</f>
        <v>0</v>
      </c>
      <c r="EJ27" t="str" cm="1">
        <f t="array" aca="1" ref="EJ27" ca="1">INDIRECT("'5)個別表'!C"&amp;(A27-1)*39+39)</f>
        <v>空欄あり</v>
      </c>
      <c r="EK27" t="str" cm="1">
        <f t="array" aca="1" ref="EK27" ca="1">INDIRECT("'5)個別表'!D"&amp;(A27-1)*39+39)</f>
        <v>空欄あり</v>
      </c>
      <c r="EL27" t="str" cm="1">
        <f t="array" aca="1" ref="EL27" ca="1">INDIRECT("'5)個別表'!C"&amp;(A27-1)*39+40)</f>
        <v>-</v>
      </c>
      <c r="EM27" t="str" cm="1">
        <f t="array" aca="1" ref="EM27" ca="1">INDIRECT("'5)個別表'!D"&amp;(A27-1)*39+40)</f>
        <v>-</v>
      </c>
      <c r="EN27" t="str" cm="1">
        <f t="array" aca="1" ref="EN27" ca="1">INDIRECT("'5)個別表'!E"&amp;(A27-1)*39+40)</f>
        <v>-</v>
      </c>
    </row>
    <row r="28" spans="1:144">
      <c r="A28">
        <v>27</v>
      </c>
      <c r="B28" cm="1">
        <f t="array" aca="1" ref="B28" ca="1">INDIRECT("'5)個別表'!H"&amp;(A28-1)*39+5)</f>
        <v>0</v>
      </c>
      <c r="C28" cm="1">
        <f t="array" aca="1" ref="C28" ca="1">INDIRECT("'5)個別表'!C"&amp;(A28-1)*39+7)</f>
        <v>0</v>
      </c>
      <c r="D28" cm="1">
        <f t="array" aca="1" ref="D28" ca="1">INDIRECT("'5)個別表'!C"&amp;(A28-1)*39+8)</f>
        <v>0</v>
      </c>
      <c r="E28" cm="1">
        <f t="array" aca="1" ref="E28" ca="1">INDIRECT("'5)個別表'!C"&amp;(A28-1)*39+9)</f>
        <v>0</v>
      </c>
      <c r="F28" cm="1">
        <f t="array" aca="1" ref="F28" ca="1">INDIRECT("'5)個別表'!C"&amp;(A28-1)*39+10)</f>
        <v>0</v>
      </c>
      <c r="G28" cm="1">
        <f t="array" aca="1" ref="G28" ca="1">INDIRECT("'5)個別表'!F"&amp;(A28-1)*39+10)</f>
        <v>0</v>
      </c>
      <c r="H28" cm="1">
        <f t="array" aca="1" ref="H28" ca="1">INDIRECT("'5)個別表'!I"&amp;(A28-1)*39+10)</f>
        <v>0</v>
      </c>
      <c r="I28" cm="1">
        <f t="array" aca="1" ref="I28" ca="1">INDIRECT("'5)個別表'!C"&amp;(A28-1)*39+11)</f>
        <v>0</v>
      </c>
      <c r="J28" cm="1">
        <f t="array" aca="1" ref="J28" ca="1">INDIRECT("'5)個別表'!C"&amp;(A28-1)*39+12)</f>
        <v>0</v>
      </c>
      <c r="K28" cm="1">
        <f t="array" aca="1" ref="K28" ca="1">INDIRECT("'5)個別表'!C"&amp;(A28-1)*39+16)</f>
        <v>0</v>
      </c>
      <c r="L28" cm="1">
        <f t="array" aca="1" ref="L28" ca="1">INDIRECT("'5)個別表'!F"&amp;(A28-1)*39+16)</f>
        <v>0</v>
      </c>
      <c r="M28" cm="1">
        <f t="array" aca="1" ref="M28" ca="1">INDIRECT("'5)個別表'!H"&amp;(A28-1)*39+16)</f>
        <v>0</v>
      </c>
      <c r="N28" cm="1">
        <f t="array" aca="1" ref="N28" ca="1">INDIRECT("'5)個別表'!J"&amp;(A28-1)*39+16)</f>
        <v>0</v>
      </c>
      <c r="O28" cm="1">
        <f t="array" aca="1" ref="O28" ca="1">INDIRECT("'5)個別表'!C"&amp;(A28-1)*39+17)</f>
        <v>0</v>
      </c>
      <c r="P28" cm="1">
        <f t="array" aca="1" ref="P28" ca="1">INDIRECT("'5)個別表'!F"&amp;(A28-1)*39+17)</f>
        <v>0</v>
      </c>
      <c r="Q28" cm="1">
        <f t="array" aca="1" ref="Q28" ca="1">INDIRECT("'5)個別表'!H"&amp;(A28-1)*39+17)</f>
        <v>0</v>
      </c>
      <c r="R28" cm="1">
        <f t="array" aca="1" ref="R28" ca="1">INDIRECT("'5)個別表'!J"&amp;(A28-1)*39+17)</f>
        <v>0</v>
      </c>
      <c r="S28" cm="1">
        <f t="array" aca="1" ref="S28" ca="1">INDIRECT("'5)個別表'!C"&amp;(A28-1)*39+18)</f>
        <v>0</v>
      </c>
      <c r="T28" cm="1">
        <f t="array" aca="1" ref="T28" ca="1">INDIRECT("'5)個別表'!D"&amp;(A28-1)*39+23)</f>
        <v>0</v>
      </c>
      <c r="U28" cm="1">
        <f t="array" aca="1" ref="U28" ca="1">INDIRECT("'5)個別表'!I"&amp;(A28-1)*39+23)</f>
        <v>0</v>
      </c>
      <c r="V28" cm="1">
        <f t="array" aca="1" ref="V28" ca="1">INDIRECT("'5)個別表'!C"&amp;(A28-1)*39+26)</f>
        <v>0</v>
      </c>
      <c r="W28" cm="1">
        <f t="array" aca="1" ref="W28" ca="1">INDIRECT("'5)個別表'!D"&amp;(A28-1)*39+26)</f>
        <v>0</v>
      </c>
      <c r="X28" cm="1">
        <f t="array" aca="1" ref="X28" ca="1">INDIRECT("'5)個別表'!E"&amp;(A28-1)*39+26)</f>
        <v>0</v>
      </c>
      <c r="Y28" cm="1">
        <f t="array" aca="1" ref="Y28" ca="1">INDIRECT("'5)個別表'!F"&amp;(A28-1)*39+26)</f>
        <v>0</v>
      </c>
      <c r="Z28" cm="1">
        <f t="array" aca="1" ref="Z28" ca="1">INDIRECT("'5)個別表'!G"&amp;(A28-1)*39+26)</f>
        <v>0</v>
      </c>
      <c r="AA28" cm="1">
        <f t="array" aca="1" ref="AA28" ca="1">INDIRECT("'5)個別表'!H"&amp;(A28-1)*39+26)</f>
        <v>0</v>
      </c>
      <c r="AB28" cm="1">
        <f t="array" aca="1" ref="AB28" ca="1">INDIRECT("'5)個別表'!I"&amp;(A28-1)*39+26)</f>
        <v>0</v>
      </c>
      <c r="AC28" cm="1">
        <f t="array" aca="1" ref="AC28" ca="1">INDIRECT("'5)個別表'!J"&amp;(A28-1)*39+26)</f>
        <v>0</v>
      </c>
      <c r="AD28" cm="1">
        <f t="array" aca="1" ref="AD28" ca="1">INDIRECT("'5)個別表'!K"&amp;(A28-1)*39+26)</f>
        <v>0</v>
      </c>
      <c r="AE28" cm="1">
        <f t="array" aca="1" ref="AE28" ca="1">INDIRECT("'5)個別表'!C"&amp;(A28-1)*39+27)</f>
        <v>0</v>
      </c>
      <c r="AF28" cm="1">
        <f t="array" aca="1" ref="AF28" ca="1">INDIRECT("'5)個別表'!D"&amp;(A28-1)*39+27)</f>
        <v>0</v>
      </c>
      <c r="AG28" cm="1">
        <f t="array" aca="1" ref="AG28" ca="1">INDIRECT("'5)個別表'!E"&amp;(A28-1)*39+27)</f>
        <v>0</v>
      </c>
      <c r="AH28" cm="1">
        <f t="array" aca="1" ref="AH28" ca="1">INDIRECT("'5)個別表'!F"&amp;(A28-1)*39+27)</f>
        <v>0</v>
      </c>
      <c r="AI28" cm="1">
        <f t="array" aca="1" ref="AI28" ca="1">INDIRECT("'5)個別表'!G"&amp;(A28-1)*39+27)</f>
        <v>0</v>
      </c>
      <c r="AJ28" cm="1">
        <f t="array" aca="1" ref="AJ28" ca="1">INDIRECT("'5)個別表'!H"&amp;(A28-1)*39+27)</f>
        <v>0</v>
      </c>
      <c r="AK28" cm="1">
        <f t="array" aca="1" ref="AK28" ca="1">INDIRECT("'5)個別表'!I"&amp;(A28-1)*39+27)</f>
        <v>0</v>
      </c>
      <c r="AL28" cm="1">
        <f t="array" aca="1" ref="AL28" ca="1">INDIRECT("'5)個別表'!J"&amp;(A28-1)*39+27)</f>
        <v>0</v>
      </c>
      <c r="AM28" cm="1">
        <f t="array" aca="1" ref="AM28" ca="1">INDIRECT("'5)個別表'!K"&amp;(A28-1)*39+27)</f>
        <v>0</v>
      </c>
      <c r="AN28" cm="1">
        <f t="array" aca="1" ref="AN28" ca="1">INDIRECT("'5)個別表'!C"&amp;(A28-1)*39+28)</f>
        <v>0</v>
      </c>
      <c r="AO28" cm="1">
        <f t="array" aca="1" ref="AO28" ca="1">INDIRECT("'5)個別表'!D"&amp;(A28-1)*39+28)</f>
        <v>0</v>
      </c>
      <c r="AP28" cm="1">
        <f t="array" aca="1" ref="AP28" ca="1">INDIRECT("'5)個別表'!E"&amp;(A28-1)*39+28)</f>
        <v>0</v>
      </c>
      <c r="AQ28" cm="1">
        <f t="array" aca="1" ref="AQ28" ca="1">INDIRECT("'5)個別表'!F"&amp;(A28-1)*39+28)</f>
        <v>0</v>
      </c>
      <c r="AR28" cm="1">
        <f t="array" aca="1" ref="AR28" ca="1">INDIRECT("'5)個別表'!G"&amp;(A28-1)*39+28)</f>
        <v>0</v>
      </c>
      <c r="AS28" cm="1">
        <f t="array" aca="1" ref="AS28" ca="1">INDIRECT("'5)個別表'!H"&amp;(A28-1)*39+28)</f>
        <v>0</v>
      </c>
      <c r="AT28" cm="1">
        <f t="array" aca="1" ref="AT28" ca="1">INDIRECT("'5)個別表'!I"&amp;(A28-1)*39+28)</f>
        <v>0</v>
      </c>
      <c r="AU28" cm="1">
        <f t="array" aca="1" ref="AU28" ca="1">INDIRECT("'5)個別表'!J"&amp;(A28-1)*39+28)</f>
        <v>0</v>
      </c>
      <c r="AV28" cm="1">
        <f t="array" aca="1" ref="AV28" ca="1">INDIRECT("'5)個別表'!K"&amp;(A28-1)*39+28)</f>
        <v>0</v>
      </c>
      <c r="AW28" cm="1">
        <f t="array" aca="1" ref="AW28" ca="1">INDIRECT("'5)個別表'!C"&amp;(A28-1)*39+29)</f>
        <v>0</v>
      </c>
      <c r="AX28" cm="1">
        <f t="array" aca="1" ref="AX28" ca="1">INDIRECT("'5)個別表'!D"&amp;(A28-1)*39+29)</f>
        <v>0</v>
      </c>
      <c r="AY28" cm="1">
        <f t="array" aca="1" ref="AY28" ca="1">INDIRECT("'5)個別表'!E"&amp;(A28-1)*39+29)</f>
        <v>0</v>
      </c>
      <c r="AZ28" cm="1">
        <f t="array" aca="1" ref="AZ28" ca="1">INDIRECT("'5)個別表'!F"&amp;(A28-1)*39+29)</f>
        <v>0</v>
      </c>
      <c r="BA28" cm="1">
        <f t="array" aca="1" ref="BA28" ca="1">INDIRECT("'5)個別表'!G"&amp;(A28-1)*39+29)</f>
        <v>0</v>
      </c>
      <c r="BB28" cm="1">
        <f t="array" aca="1" ref="BB28" ca="1">INDIRECT("'5)個別表'!H"&amp;(A28-1)*39+29)</f>
        <v>0</v>
      </c>
      <c r="BC28" cm="1">
        <f t="array" aca="1" ref="BC28" ca="1">INDIRECT("'5)個別表'!I"&amp;(A28-1)*39+29)</f>
        <v>0</v>
      </c>
      <c r="BD28" cm="1">
        <f t="array" aca="1" ref="BD28" ca="1">INDIRECT("'5)個別表'!J"&amp;(A28-1)*39+29)</f>
        <v>0</v>
      </c>
      <c r="BE28" cm="1">
        <f t="array" aca="1" ref="BE28" ca="1">INDIRECT("'5)個別表'!K"&amp;(A28-1)*39+29)</f>
        <v>0</v>
      </c>
      <c r="BF28" cm="1">
        <f t="array" aca="1" ref="BF28" ca="1">INDIRECT("'5)個別表'!C"&amp;(A28-1)*39+30)</f>
        <v>0</v>
      </c>
      <c r="BG28" cm="1">
        <f t="array" aca="1" ref="BG28" ca="1">INDIRECT("'5)個別表'!D"&amp;(A28-1)*39+30)</f>
        <v>0</v>
      </c>
      <c r="BH28" cm="1">
        <f t="array" aca="1" ref="BH28" ca="1">INDIRECT("'5)個別表'!E"&amp;(A28-1)*39+30)</f>
        <v>0</v>
      </c>
      <c r="BI28" cm="1">
        <f t="array" aca="1" ref="BI28" ca="1">INDIRECT("'5)個別表'!F"&amp;(A28-1)*39+30)</f>
        <v>0</v>
      </c>
      <c r="BJ28" cm="1">
        <f t="array" aca="1" ref="BJ28" ca="1">INDIRECT("'5)個別表'!G"&amp;(A28-1)*39+30)</f>
        <v>0</v>
      </c>
      <c r="BK28" cm="1">
        <f t="array" aca="1" ref="BK28" ca="1">INDIRECT("'5)個別表'!H"&amp;(A28-1)*39+30)</f>
        <v>0</v>
      </c>
      <c r="BL28" cm="1">
        <f t="array" aca="1" ref="BL28" ca="1">INDIRECT("'5)個別表'!I"&amp;(A28-1)*39+30)</f>
        <v>0</v>
      </c>
      <c r="BM28" cm="1">
        <f t="array" aca="1" ref="BM28" ca="1">INDIRECT("'5)個別表'!J"&amp;(A28-1)*39+30)</f>
        <v>0</v>
      </c>
      <c r="BN28" cm="1">
        <f t="array" aca="1" ref="BN28" ca="1">INDIRECT("'5)個別表'!K"&amp;(A28-1)*39+30)</f>
        <v>0</v>
      </c>
      <c r="BO28" cm="1">
        <f t="array" aca="1" ref="BO28" ca="1">INDIRECT("'5)個別表'!C"&amp;(A28-1)*39+31)</f>
        <v>0</v>
      </c>
      <c r="BP28" cm="1">
        <f t="array" aca="1" ref="BP28" ca="1">INDIRECT("'5)個別表'!D"&amp;(A28-1)*39+31)</f>
        <v>0</v>
      </c>
      <c r="BQ28" cm="1">
        <f t="array" aca="1" ref="BQ28" ca="1">INDIRECT("'5)個別表'!E"&amp;(A28-1)*39+31)</f>
        <v>0</v>
      </c>
      <c r="BR28" cm="1">
        <f t="array" aca="1" ref="BR28" ca="1">INDIRECT("'5)個別表'!F"&amp;(A28-1)*39+31)</f>
        <v>0</v>
      </c>
      <c r="BS28" cm="1">
        <f t="array" aca="1" ref="BS28" ca="1">INDIRECT("'5)個別表'!G"&amp;(A28-1)*39+31)</f>
        <v>0</v>
      </c>
      <c r="BT28" cm="1">
        <f t="array" aca="1" ref="BT28" ca="1">INDIRECT("'5)個別表'!H"&amp;(A28-1)*39+31)</f>
        <v>0</v>
      </c>
      <c r="BU28" cm="1">
        <f t="array" aca="1" ref="BU28" ca="1">INDIRECT("'5)個別表'!I"&amp;(A28-1)*39+31)</f>
        <v>0</v>
      </c>
      <c r="BV28" cm="1">
        <f t="array" aca="1" ref="BV28" ca="1">INDIRECT("'5)個別表'!J"&amp;(A28-1)*39+31)</f>
        <v>0</v>
      </c>
      <c r="BW28" cm="1">
        <f t="array" aca="1" ref="BW28" ca="1">INDIRECT("'5)個別表'!K"&amp;(A28-1)*39+31)</f>
        <v>0</v>
      </c>
      <c r="BX28" cm="1">
        <f t="array" aca="1" ref="BX28" ca="1">INDIRECT("'5)個別表'!C"&amp;(A28-1)*39+32)</f>
        <v>0</v>
      </c>
      <c r="BY28" cm="1">
        <f t="array" aca="1" ref="BY28" ca="1">INDIRECT("'5)個別表'!D"&amp;(A28-1)*39+32)</f>
        <v>0</v>
      </c>
      <c r="BZ28" cm="1">
        <f t="array" aca="1" ref="BZ28" ca="1">INDIRECT("'5)個別表'!E"&amp;(A28-1)*39+32)</f>
        <v>0</v>
      </c>
      <c r="CA28" cm="1">
        <f t="array" aca="1" ref="CA28" ca="1">INDIRECT("'5)個別表'!F"&amp;(A28-1)*39+32)</f>
        <v>0</v>
      </c>
      <c r="CB28" cm="1">
        <f t="array" aca="1" ref="CB28" ca="1">INDIRECT("'5)個別表'!G"&amp;(A28-1)*39+32)</f>
        <v>0</v>
      </c>
      <c r="CC28" cm="1">
        <f t="array" aca="1" ref="CC28" ca="1">INDIRECT("'5)個別表'!H"&amp;(A28-1)*39+32)</f>
        <v>0</v>
      </c>
      <c r="CD28" cm="1">
        <f t="array" aca="1" ref="CD28" ca="1">INDIRECT("'5)個別表'!I"&amp;(A28-1)*39+32)</f>
        <v>0</v>
      </c>
      <c r="CE28" cm="1">
        <f t="array" aca="1" ref="CE28" ca="1">INDIRECT("'5)個別表'!J"&amp;(A28-1)*39+32)</f>
        <v>0</v>
      </c>
      <c r="CF28" cm="1">
        <f t="array" aca="1" ref="CF28" ca="1">INDIRECT("'5)個別表'!K"&amp;(A28-1)*39+32)</f>
        <v>0</v>
      </c>
      <c r="CG28" t="str" cm="1">
        <f t="array" aca="1" ref="CG28" ca="1">INDIRECT("'5)個別表'!A"&amp;(A28-1)*39+33)</f>
        <v>⑧選択してください（プルダウン）</v>
      </c>
      <c r="CH28" cm="1">
        <f t="array" aca="1" ref="CH28" ca="1">INDIRECT("'5)個別表'!C"&amp;(A28-1)*39+33)</f>
        <v>0</v>
      </c>
      <c r="CI28" cm="1">
        <f t="array" aca="1" ref="CI28" ca="1">INDIRECT("'5)個別表'!D"&amp;(A28-1)*39+33)</f>
        <v>0</v>
      </c>
      <c r="CJ28" cm="1">
        <f t="array" aca="1" ref="CJ28" ca="1">INDIRECT("'5)個別表'!E"&amp;(A28-1)*39+33)</f>
        <v>0</v>
      </c>
      <c r="CK28" cm="1">
        <f t="array" aca="1" ref="CK28" ca="1">INDIRECT("'5)個別表'!F"&amp;(A28-1)*39+33)</f>
        <v>0</v>
      </c>
      <c r="CL28" cm="1">
        <f t="array" aca="1" ref="CL28" ca="1">INDIRECT("'5)個別表'!G"&amp;(A28-1)*39+33)</f>
        <v>0</v>
      </c>
      <c r="CM28" cm="1">
        <f t="array" aca="1" ref="CM28" ca="1">INDIRECT("'5)個別表'!H"&amp;(A28-1)*39+33)</f>
        <v>0</v>
      </c>
      <c r="CN28" cm="1">
        <f t="array" aca="1" ref="CN28" ca="1">INDIRECT("'5)個別表'!I"&amp;(A28-1)*39+33)</f>
        <v>0</v>
      </c>
      <c r="CO28" cm="1">
        <f t="array" aca="1" ref="CO28" ca="1">INDIRECT("'5)個別表'!J"&amp;(A28-1)*39+33)</f>
        <v>0</v>
      </c>
      <c r="CP28" cm="1">
        <f t="array" aca="1" ref="CP28" ca="1">INDIRECT("'5)個別表'!K"&amp;(A28-1)*39+33)</f>
        <v>0</v>
      </c>
      <c r="CQ28" cm="1">
        <f t="array" aca="1" ref="CQ28" ca="1">INDIRECT("'5)個別表'!C"&amp;(A28-1)*39+34)</f>
        <v>0</v>
      </c>
      <c r="CR28" cm="1">
        <f t="array" aca="1" ref="CR28" ca="1">INDIRECT("'5)個別表'!D"&amp;(A28-1)*39+34)</f>
        <v>0</v>
      </c>
      <c r="CS28" cm="1">
        <f t="array" aca="1" ref="CS28" ca="1">INDIRECT("'5)個別表'!E"&amp;(A28-1)*39+34)</f>
        <v>0</v>
      </c>
      <c r="CT28" cm="1">
        <f t="array" aca="1" ref="CT28" ca="1">INDIRECT("'5)個別表'!F"&amp;(A28-1)*39+34)</f>
        <v>0</v>
      </c>
      <c r="CU28" cm="1">
        <f t="array" aca="1" ref="CU28" ca="1">INDIRECT("'5)個別表'!G"&amp;(A28-1)*39+34)</f>
        <v>0</v>
      </c>
      <c r="CV28" cm="1">
        <f t="array" aca="1" ref="CV28" ca="1">INDIRECT("'5)個別表'!H"&amp;(A28-1)*39+34)</f>
        <v>0</v>
      </c>
      <c r="CW28" cm="1">
        <f t="array" aca="1" ref="CW28" ca="1">INDIRECT("'5)個別表'!I"&amp;(A28-1)*39+34)</f>
        <v>0</v>
      </c>
      <c r="CX28" cm="1">
        <f t="array" aca="1" ref="CX28" ca="1">INDIRECT("'5)個別表'!J"&amp;(A28-1)*39+34)</f>
        <v>0</v>
      </c>
      <c r="CY28" cm="1">
        <f t="array" aca="1" ref="CY28" ca="1">INDIRECT("'5)個別表'!K"&amp;(A28-1)*39+34)</f>
        <v>0</v>
      </c>
      <c r="CZ28" cm="1">
        <f t="array" aca="1" ref="CZ28" ca="1">INDIRECT("'5)個別表'!C"&amp;(A28-1)*39+35)</f>
        <v>0</v>
      </c>
      <c r="DA28" cm="1">
        <f t="array" aca="1" ref="DA28" ca="1">INDIRECT("'5)個別表'!D"&amp;(A28-1)*39+35)</f>
        <v>0</v>
      </c>
      <c r="DB28" cm="1">
        <f t="array" aca="1" ref="DB28" ca="1">INDIRECT("'5)個別表'!E"&amp;(A28-1)*39+35)</f>
        <v>0</v>
      </c>
      <c r="DC28" cm="1">
        <f t="array" aca="1" ref="DC28" ca="1">INDIRECT("'5)個別表'!F"&amp;(A28-1)*39+35)</f>
        <v>0</v>
      </c>
      <c r="DD28" cm="1">
        <f t="array" aca="1" ref="DD28" ca="1">INDIRECT("'5)個別表'!G"&amp;(A28-1)*39+35)</f>
        <v>0</v>
      </c>
      <c r="DE28" cm="1">
        <f t="array" aca="1" ref="DE28" ca="1">INDIRECT("'5)個別表'!H"&amp;(A28-1)*39+35)</f>
        <v>0</v>
      </c>
      <c r="DF28" cm="1">
        <f t="array" aca="1" ref="DF28" ca="1">INDIRECT("'5)個別表'!I"&amp;(A28-1)*39+35)</f>
        <v>0</v>
      </c>
      <c r="DG28" cm="1">
        <f t="array" aca="1" ref="DG28" ca="1">INDIRECT("'5)個別表'!J"&amp;(A28-1)*39+35)</f>
        <v>0</v>
      </c>
      <c r="DH28" cm="1">
        <f t="array" aca="1" ref="DH28" ca="1">INDIRECT("'5)個別表'!K"&amp;(A28-1)*39+35)</f>
        <v>0</v>
      </c>
      <c r="DI28" cm="1">
        <f t="array" aca="1" ref="DI28" ca="1">INDIRECT("'5)個別表'!C"&amp;(A28-1)*39+36)</f>
        <v>0</v>
      </c>
      <c r="DJ28" cm="1">
        <f t="array" aca="1" ref="DJ28" ca="1">INDIRECT("'5)個別表'!D"&amp;(A28-1)*39+36)</f>
        <v>0</v>
      </c>
      <c r="DK28" cm="1">
        <f t="array" aca="1" ref="DK28" ca="1">INDIRECT("'5)個別表'!E"&amp;(A28-1)*39+36)</f>
        <v>0</v>
      </c>
      <c r="DL28" cm="1">
        <f t="array" aca="1" ref="DL28" ca="1">INDIRECT("'5)個別表'!F"&amp;(A28-1)*39+36)</f>
        <v>0</v>
      </c>
      <c r="DM28" cm="1">
        <f t="array" aca="1" ref="DM28" ca="1">INDIRECT("'5)個別表'!G"&amp;(A28-1)*39+36)</f>
        <v>0</v>
      </c>
      <c r="DN28" cm="1">
        <f t="array" aca="1" ref="DN28" ca="1">INDIRECT("'5)個別表'!H"&amp;(A28-1)*39+36)</f>
        <v>0</v>
      </c>
      <c r="DO28" cm="1">
        <f t="array" aca="1" ref="DO28" ca="1">INDIRECT("'5)個別表'!I"&amp;(A28-1)*39+36)</f>
        <v>0</v>
      </c>
      <c r="DP28" cm="1">
        <f t="array" aca="1" ref="DP28" ca="1">INDIRECT("'5)個別表'!J"&amp;(A28-1)*39+36)</f>
        <v>0</v>
      </c>
      <c r="DQ28" cm="1">
        <f t="array" aca="1" ref="DQ28" ca="1">INDIRECT("'5)個別表'!K"&amp;(A28-1)*39+36)</f>
        <v>0</v>
      </c>
      <c r="DR28" cm="1">
        <f t="array" aca="1" ref="DR28" ca="1">INDIRECT("'5)個別表'!C"&amp;(A28-1)*39+37)</f>
        <v>0</v>
      </c>
      <c r="DS28" cm="1">
        <f t="array" aca="1" ref="DS28" ca="1">INDIRECT("'5)個別表'!D"&amp;(A28-1)*39+37)</f>
        <v>0</v>
      </c>
      <c r="DT28" cm="1">
        <f t="array" aca="1" ref="DT28" ca="1">INDIRECT("'5)個別表'!E"&amp;(A28-1)*39+37)</f>
        <v>0</v>
      </c>
      <c r="DU28" cm="1">
        <f t="array" aca="1" ref="DU28" ca="1">INDIRECT("'5)個別表'!F"&amp;(A28-1)*39+37)</f>
        <v>0</v>
      </c>
      <c r="DV28" cm="1">
        <f t="array" aca="1" ref="DV28" ca="1">INDIRECT("'5)個別表'!G"&amp;(A28-1)*39+37)</f>
        <v>0</v>
      </c>
      <c r="DW28" cm="1">
        <f t="array" aca="1" ref="DW28" ca="1">INDIRECT("'5)個別表'!H"&amp;(A28-1)*39+37)</f>
        <v>0</v>
      </c>
      <c r="DX28" cm="1">
        <f t="array" aca="1" ref="DX28" ca="1">INDIRECT("'5)個別表'!I"&amp;(A28-1)*39+37)</f>
        <v>0</v>
      </c>
      <c r="DY28" cm="1">
        <f t="array" aca="1" ref="DY28" ca="1">INDIRECT("'5)個別表'!J"&amp;(A28-1)*39+37)</f>
        <v>0</v>
      </c>
      <c r="DZ28" cm="1">
        <f t="array" aca="1" ref="DZ28" ca="1">INDIRECT("'5)個別表'!K"&amp;(A28-1)*39+37)</f>
        <v>0</v>
      </c>
      <c r="EA28" cm="1">
        <f t="array" aca="1" ref="EA28" ca="1">INDIRECT("'5)個別表'!C"&amp;(A28-1)*39+38)</f>
        <v>0</v>
      </c>
      <c r="EB28" cm="1">
        <f t="array" aca="1" ref="EB28" ca="1">INDIRECT("'5)個別表'!D"&amp;(A28-1)*39+38)</f>
        <v>0</v>
      </c>
      <c r="EC28" cm="1">
        <f t="array" aca="1" ref="EC28" ca="1">INDIRECT("'5)個別表'!E"&amp;(A28-1)*39+38)</f>
        <v>0</v>
      </c>
      <c r="ED28" cm="1">
        <f t="array" aca="1" ref="ED28" ca="1">INDIRECT("'5)個別表'!F"&amp;(A28-1)*39+38)</f>
        <v>0</v>
      </c>
      <c r="EE28" cm="1">
        <f t="array" aca="1" ref="EE28" ca="1">INDIRECT("'5)個別表'!G"&amp;(A28-1)*39+38)</f>
        <v>0</v>
      </c>
      <c r="EF28" cm="1">
        <f t="array" aca="1" ref="EF28" ca="1">INDIRECT("'5)個別表'!H"&amp;(A28-1)*39+38)</f>
        <v>0</v>
      </c>
      <c r="EG28" cm="1">
        <f t="array" aca="1" ref="EG28" ca="1">INDIRECT("'5)個別表'!I"&amp;(A28-1)*39+38)</f>
        <v>0</v>
      </c>
      <c r="EH28" cm="1">
        <f t="array" aca="1" ref="EH28" ca="1">INDIRECT("'5)個別表'!J"&amp;(A28-1)*39+38)</f>
        <v>0</v>
      </c>
      <c r="EI28" cm="1">
        <f t="array" aca="1" ref="EI28" ca="1">INDIRECT("'5)個別表'!K"&amp;(A28-1)*39+38)</f>
        <v>0</v>
      </c>
      <c r="EJ28" t="str" cm="1">
        <f t="array" aca="1" ref="EJ28" ca="1">INDIRECT("'5)個別表'!C"&amp;(A28-1)*39+39)</f>
        <v>空欄あり</v>
      </c>
      <c r="EK28" t="str" cm="1">
        <f t="array" aca="1" ref="EK28" ca="1">INDIRECT("'5)個別表'!D"&amp;(A28-1)*39+39)</f>
        <v>空欄あり</v>
      </c>
      <c r="EL28" t="str" cm="1">
        <f t="array" aca="1" ref="EL28" ca="1">INDIRECT("'5)個別表'!C"&amp;(A28-1)*39+40)</f>
        <v>-</v>
      </c>
      <c r="EM28" t="str" cm="1">
        <f t="array" aca="1" ref="EM28" ca="1">INDIRECT("'5)個別表'!D"&amp;(A28-1)*39+40)</f>
        <v>-</v>
      </c>
      <c r="EN28" t="str" cm="1">
        <f t="array" aca="1" ref="EN28" ca="1">INDIRECT("'5)個別表'!E"&amp;(A28-1)*39+40)</f>
        <v>-</v>
      </c>
    </row>
    <row r="29" spans="1:144">
      <c r="A29">
        <v>28</v>
      </c>
      <c r="B29" cm="1">
        <f t="array" aca="1" ref="B29" ca="1">INDIRECT("'5)個別表'!H"&amp;(A29-1)*39+5)</f>
        <v>0</v>
      </c>
      <c r="C29" cm="1">
        <f t="array" aca="1" ref="C29" ca="1">INDIRECT("'5)個別表'!C"&amp;(A29-1)*39+7)</f>
        <v>0</v>
      </c>
      <c r="D29" cm="1">
        <f t="array" aca="1" ref="D29" ca="1">INDIRECT("'5)個別表'!C"&amp;(A29-1)*39+8)</f>
        <v>0</v>
      </c>
      <c r="E29" cm="1">
        <f t="array" aca="1" ref="E29" ca="1">INDIRECT("'5)個別表'!C"&amp;(A29-1)*39+9)</f>
        <v>0</v>
      </c>
      <c r="F29" cm="1">
        <f t="array" aca="1" ref="F29" ca="1">INDIRECT("'5)個別表'!C"&amp;(A29-1)*39+10)</f>
        <v>0</v>
      </c>
      <c r="G29" cm="1">
        <f t="array" aca="1" ref="G29" ca="1">INDIRECT("'5)個別表'!F"&amp;(A29-1)*39+10)</f>
        <v>0</v>
      </c>
      <c r="H29" cm="1">
        <f t="array" aca="1" ref="H29" ca="1">INDIRECT("'5)個別表'!I"&amp;(A29-1)*39+10)</f>
        <v>0</v>
      </c>
      <c r="I29" cm="1">
        <f t="array" aca="1" ref="I29" ca="1">INDIRECT("'5)個別表'!C"&amp;(A29-1)*39+11)</f>
        <v>0</v>
      </c>
      <c r="J29" cm="1">
        <f t="array" aca="1" ref="J29" ca="1">INDIRECT("'5)個別表'!C"&amp;(A29-1)*39+12)</f>
        <v>0</v>
      </c>
      <c r="K29" cm="1">
        <f t="array" aca="1" ref="K29" ca="1">INDIRECT("'5)個別表'!C"&amp;(A29-1)*39+16)</f>
        <v>0</v>
      </c>
      <c r="L29" cm="1">
        <f t="array" aca="1" ref="L29" ca="1">INDIRECT("'5)個別表'!F"&amp;(A29-1)*39+16)</f>
        <v>0</v>
      </c>
      <c r="M29" cm="1">
        <f t="array" aca="1" ref="M29" ca="1">INDIRECT("'5)個別表'!H"&amp;(A29-1)*39+16)</f>
        <v>0</v>
      </c>
      <c r="N29" cm="1">
        <f t="array" aca="1" ref="N29" ca="1">INDIRECT("'5)個別表'!J"&amp;(A29-1)*39+16)</f>
        <v>0</v>
      </c>
      <c r="O29" cm="1">
        <f t="array" aca="1" ref="O29" ca="1">INDIRECT("'5)個別表'!C"&amp;(A29-1)*39+17)</f>
        <v>0</v>
      </c>
      <c r="P29" cm="1">
        <f t="array" aca="1" ref="P29" ca="1">INDIRECT("'5)個別表'!F"&amp;(A29-1)*39+17)</f>
        <v>0</v>
      </c>
      <c r="Q29" cm="1">
        <f t="array" aca="1" ref="Q29" ca="1">INDIRECT("'5)個別表'!H"&amp;(A29-1)*39+17)</f>
        <v>0</v>
      </c>
      <c r="R29" cm="1">
        <f t="array" aca="1" ref="R29" ca="1">INDIRECT("'5)個別表'!J"&amp;(A29-1)*39+17)</f>
        <v>0</v>
      </c>
      <c r="S29" cm="1">
        <f t="array" aca="1" ref="S29" ca="1">INDIRECT("'5)個別表'!C"&amp;(A29-1)*39+18)</f>
        <v>0</v>
      </c>
      <c r="T29" cm="1">
        <f t="array" aca="1" ref="T29" ca="1">INDIRECT("'5)個別表'!D"&amp;(A29-1)*39+23)</f>
        <v>0</v>
      </c>
      <c r="U29" cm="1">
        <f t="array" aca="1" ref="U29" ca="1">INDIRECT("'5)個別表'!I"&amp;(A29-1)*39+23)</f>
        <v>0</v>
      </c>
      <c r="V29" cm="1">
        <f t="array" aca="1" ref="V29" ca="1">INDIRECT("'5)個別表'!C"&amp;(A29-1)*39+26)</f>
        <v>0</v>
      </c>
      <c r="W29" cm="1">
        <f t="array" aca="1" ref="W29" ca="1">INDIRECT("'5)個別表'!D"&amp;(A29-1)*39+26)</f>
        <v>0</v>
      </c>
      <c r="X29" cm="1">
        <f t="array" aca="1" ref="X29" ca="1">INDIRECT("'5)個別表'!E"&amp;(A29-1)*39+26)</f>
        <v>0</v>
      </c>
      <c r="Y29" cm="1">
        <f t="array" aca="1" ref="Y29" ca="1">INDIRECT("'5)個別表'!F"&amp;(A29-1)*39+26)</f>
        <v>0</v>
      </c>
      <c r="Z29" cm="1">
        <f t="array" aca="1" ref="Z29" ca="1">INDIRECT("'5)個別表'!G"&amp;(A29-1)*39+26)</f>
        <v>0</v>
      </c>
      <c r="AA29" cm="1">
        <f t="array" aca="1" ref="AA29" ca="1">INDIRECT("'5)個別表'!H"&amp;(A29-1)*39+26)</f>
        <v>0</v>
      </c>
      <c r="AB29" cm="1">
        <f t="array" aca="1" ref="AB29" ca="1">INDIRECT("'5)個別表'!I"&amp;(A29-1)*39+26)</f>
        <v>0</v>
      </c>
      <c r="AC29" cm="1">
        <f t="array" aca="1" ref="AC29" ca="1">INDIRECT("'5)個別表'!J"&amp;(A29-1)*39+26)</f>
        <v>0</v>
      </c>
      <c r="AD29" cm="1">
        <f t="array" aca="1" ref="AD29" ca="1">INDIRECT("'5)個別表'!K"&amp;(A29-1)*39+26)</f>
        <v>0</v>
      </c>
      <c r="AE29" cm="1">
        <f t="array" aca="1" ref="AE29" ca="1">INDIRECT("'5)個別表'!C"&amp;(A29-1)*39+27)</f>
        <v>0</v>
      </c>
      <c r="AF29" cm="1">
        <f t="array" aca="1" ref="AF29" ca="1">INDIRECT("'5)個別表'!D"&amp;(A29-1)*39+27)</f>
        <v>0</v>
      </c>
      <c r="AG29" cm="1">
        <f t="array" aca="1" ref="AG29" ca="1">INDIRECT("'5)個別表'!E"&amp;(A29-1)*39+27)</f>
        <v>0</v>
      </c>
      <c r="AH29" cm="1">
        <f t="array" aca="1" ref="AH29" ca="1">INDIRECT("'5)個別表'!F"&amp;(A29-1)*39+27)</f>
        <v>0</v>
      </c>
      <c r="AI29" cm="1">
        <f t="array" aca="1" ref="AI29" ca="1">INDIRECT("'5)個別表'!G"&amp;(A29-1)*39+27)</f>
        <v>0</v>
      </c>
      <c r="AJ29" cm="1">
        <f t="array" aca="1" ref="AJ29" ca="1">INDIRECT("'5)個別表'!H"&amp;(A29-1)*39+27)</f>
        <v>0</v>
      </c>
      <c r="AK29" cm="1">
        <f t="array" aca="1" ref="AK29" ca="1">INDIRECT("'5)個別表'!I"&amp;(A29-1)*39+27)</f>
        <v>0</v>
      </c>
      <c r="AL29" cm="1">
        <f t="array" aca="1" ref="AL29" ca="1">INDIRECT("'5)個別表'!J"&amp;(A29-1)*39+27)</f>
        <v>0</v>
      </c>
      <c r="AM29" cm="1">
        <f t="array" aca="1" ref="AM29" ca="1">INDIRECT("'5)個別表'!K"&amp;(A29-1)*39+27)</f>
        <v>0</v>
      </c>
      <c r="AN29" cm="1">
        <f t="array" aca="1" ref="AN29" ca="1">INDIRECT("'5)個別表'!C"&amp;(A29-1)*39+28)</f>
        <v>0</v>
      </c>
      <c r="AO29" cm="1">
        <f t="array" aca="1" ref="AO29" ca="1">INDIRECT("'5)個別表'!D"&amp;(A29-1)*39+28)</f>
        <v>0</v>
      </c>
      <c r="AP29" cm="1">
        <f t="array" aca="1" ref="AP29" ca="1">INDIRECT("'5)個別表'!E"&amp;(A29-1)*39+28)</f>
        <v>0</v>
      </c>
      <c r="AQ29" cm="1">
        <f t="array" aca="1" ref="AQ29" ca="1">INDIRECT("'5)個別表'!F"&amp;(A29-1)*39+28)</f>
        <v>0</v>
      </c>
      <c r="AR29" cm="1">
        <f t="array" aca="1" ref="AR29" ca="1">INDIRECT("'5)個別表'!G"&amp;(A29-1)*39+28)</f>
        <v>0</v>
      </c>
      <c r="AS29" cm="1">
        <f t="array" aca="1" ref="AS29" ca="1">INDIRECT("'5)個別表'!H"&amp;(A29-1)*39+28)</f>
        <v>0</v>
      </c>
      <c r="AT29" cm="1">
        <f t="array" aca="1" ref="AT29" ca="1">INDIRECT("'5)個別表'!I"&amp;(A29-1)*39+28)</f>
        <v>0</v>
      </c>
      <c r="AU29" cm="1">
        <f t="array" aca="1" ref="AU29" ca="1">INDIRECT("'5)個別表'!J"&amp;(A29-1)*39+28)</f>
        <v>0</v>
      </c>
      <c r="AV29" cm="1">
        <f t="array" aca="1" ref="AV29" ca="1">INDIRECT("'5)個別表'!K"&amp;(A29-1)*39+28)</f>
        <v>0</v>
      </c>
      <c r="AW29" cm="1">
        <f t="array" aca="1" ref="AW29" ca="1">INDIRECT("'5)個別表'!C"&amp;(A29-1)*39+29)</f>
        <v>0</v>
      </c>
      <c r="AX29" cm="1">
        <f t="array" aca="1" ref="AX29" ca="1">INDIRECT("'5)個別表'!D"&amp;(A29-1)*39+29)</f>
        <v>0</v>
      </c>
      <c r="AY29" cm="1">
        <f t="array" aca="1" ref="AY29" ca="1">INDIRECT("'5)個別表'!E"&amp;(A29-1)*39+29)</f>
        <v>0</v>
      </c>
      <c r="AZ29" cm="1">
        <f t="array" aca="1" ref="AZ29" ca="1">INDIRECT("'5)個別表'!F"&amp;(A29-1)*39+29)</f>
        <v>0</v>
      </c>
      <c r="BA29" cm="1">
        <f t="array" aca="1" ref="BA29" ca="1">INDIRECT("'5)個別表'!G"&amp;(A29-1)*39+29)</f>
        <v>0</v>
      </c>
      <c r="BB29" cm="1">
        <f t="array" aca="1" ref="BB29" ca="1">INDIRECT("'5)個別表'!H"&amp;(A29-1)*39+29)</f>
        <v>0</v>
      </c>
      <c r="BC29" cm="1">
        <f t="array" aca="1" ref="BC29" ca="1">INDIRECT("'5)個別表'!I"&amp;(A29-1)*39+29)</f>
        <v>0</v>
      </c>
      <c r="BD29" cm="1">
        <f t="array" aca="1" ref="BD29" ca="1">INDIRECT("'5)個別表'!J"&amp;(A29-1)*39+29)</f>
        <v>0</v>
      </c>
      <c r="BE29" cm="1">
        <f t="array" aca="1" ref="BE29" ca="1">INDIRECT("'5)個別表'!K"&amp;(A29-1)*39+29)</f>
        <v>0</v>
      </c>
      <c r="BF29" cm="1">
        <f t="array" aca="1" ref="BF29" ca="1">INDIRECT("'5)個別表'!C"&amp;(A29-1)*39+30)</f>
        <v>0</v>
      </c>
      <c r="BG29" cm="1">
        <f t="array" aca="1" ref="BG29" ca="1">INDIRECT("'5)個別表'!D"&amp;(A29-1)*39+30)</f>
        <v>0</v>
      </c>
      <c r="BH29" cm="1">
        <f t="array" aca="1" ref="BH29" ca="1">INDIRECT("'5)個別表'!E"&amp;(A29-1)*39+30)</f>
        <v>0</v>
      </c>
      <c r="BI29" cm="1">
        <f t="array" aca="1" ref="BI29" ca="1">INDIRECT("'5)個別表'!F"&amp;(A29-1)*39+30)</f>
        <v>0</v>
      </c>
      <c r="BJ29" cm="1">
        <f t="array" aca="1" ref="BJ29" ca="1">INDIRECT("'5)個別表'!G"&amp;(A29-1)*39+30)</f>
        <v>0</v>
      </c>
      <c r="BK29" cm="1">
        <f t="array" aca="1" ref="BK29" ca="1">INDIRECT("'5)個別表'!H"&amp;(A29-1)*39+30)</f>
        <v>0</v>
      </c>
      <c r="BL29" cm="1">
        <f t="array" aca="1" ref="BL29" ca="1">INDIRECT("'5)個別表'!I"&amp;(A29-1)*39+30)</f>
        <v>0</v>
      </c>
      <c r="BM29" cm="1">
        <f t="array" aca="1" ref="BM29" ca="1">INDIRECT("'5)個別表'!J"&amp;(A29-1)*39+30)</f>
        <v>0</v>
      </c>
      <c r="BN29" cm="1">
        <f t="array" aca="1" ref="BN29" ca="1">INDIRECT("'5)個別表'!K"&amp;(A29-1)*39+30)</f>
        <v>0</v>
      </c>
      <c r="BO29" cm="1">
        <f t="array" aca="1" ref="BO29" ca="1">INDIRECT("'5)個別表'!C"&amp;(A29-1)*39+31)</f>
        <v>0</v>
      </c>
      <c r="BP29" cm="1">
        <f t="array" aca="1" ref="BP29" ca="1">INDIRECT("'5)個別表'!D"&amp;(A29-1)*39+31)</f>
        <v>0</v>
      </c>
      <c r="BQ29" cm="1">
        <f t="array" aca="1" ref="BQ29" ca="1">INDIRECT("'5)個別表'!E"&amp;(A29-1)*39+31)</f>
        <v>0</v>
      </c>
      <c r="BR29" cm="1">
        <f t="array" aca="1" ref="BR29" ca="1">INDIRECT("'5)個別表'!F"&amp;(A29-1)*39+31)</f>
        <v>0</v>
      </c>
      <c r="BS29" cm="1">
        <f t="array" aca="1" ref="BS29" ca="1">INDIRECT("'5)個別表'!G"&amp;(A29-1)*39+31)</f>
        <v>0</v>
      </c>
      <c r="BT29" cm="1">
        <f t="array" aca="1" ref="BT29" ca="1">INDIRECT("'5)個別表'!H"&amp;(A29-1)*39+31)</f>
        <v>0</v>
      </c>
      <c r="BU29" cm="1">
        <f t="array" aca="1" ref="BU29" ca="1">INDIRECT("'5)個別表'!I"&amp;(A29-1)*39+31)</f>
        <v>0</v>
      </c>
      <c r="BV29" cm="1">
        <f t="array" aca="1" ref="BV29" ca="1">INDIRECT("'5)個別表'!J"&amp;(A29-1)*39+31)</f>
        <v>0</v>
      </c>
      <c r="BW29" cm="1">
        <f t="array" aca="1" ref="BW29" ca="1">INDIRECT("'5)個別表'!K"&amp;(A29-1)*39+31)</f>
        <v>0</v>
      </c>
      <c r="BX29" cm="1">
        <f t="array" aca="1" ref="BX29" ca="1">INDIRECT("'5)個別表'!C"&amp;(A29-1)*39+32)</f>
        <v>0</v>
      </c>
      <c r="BY29" cm="1">
        <f t="array" aca="1" ref="BY29" ca="1">INDIRECT("'5)個別表'!D"&amp;(A29-1)*39+32)</f>
        <v>0</v>
      </c>
      <c r="BZ29" cm="1">
        <f t="array" aca="1" ref="BZ29" ca="1">INDIRECT("'5)個別表'!E"&amp;(A29-1)*39+32)</f>
        <v>0</v>
      </c>
      <c r="CA29" cm="1">
        <f t="array" aca="1" ref="CA29" ca="1">INDIRECT("'5)個別表'!F"&amp;(A29-1)*39+32)</f>
        <v>0</v>
      </c>
      <c r="CB29" cm="1">
        <f t="array" aca="1" ref="CB29" ca="1">INDIRECT("'5)個別表'!G"&amp;(A29-1)*39+32)</f>
        <v>0</v>
      </c>
      <c r="CC29" cm="1">
        <f t="array" aca="1" ref="CC29" ca="1">INDIRECT("'5)個別表'!H"&amp;(A29-1)*39+32)</f>
        <v>0</v>
      </c>
      <c r="CD29" cm="1">
        <f t="array" aca="1" ref="CD29" ca="1">INDIRECT("'5)個別表'!I"&amp;(A29-1)*39+32)</f>
        <v>0</v>
      </c>
      <c r="CE29" cm="1">
        <f t="array" aca="1" ref="CE29" ca="1">INDIRECT("'5)個別表'!J"&amp;(A29-1)*39+32)</f>
        <v>0</v>
      </c>
      <c r="CF29" cm="1">
        <f t="array" aca="1" ref="CF29" ca="1">INDIRECT("'5)個別表'!K"&amp;(A29-1)*39+32)</f>
        <v>0</v>
      </c>
      <c r="CG29" t="str" cm="1">
        <f t="array" aca="1" ref="CG29" ca="1">INDIRECT("'5)個別表'!A"&amp;(A29-1)*39+33)</f>
        <v>⑧選択してください（プルダウン）</v>
      </c>
      <c r="CH29" cm="1">
        <f t="array" aca="1" ref="CH29" ca="1">INDIRECT("'5)個別表'!C"&amp;(A29-1)*39+33)</f>
        <v>0</v>
      </c>
      <c r="CI29" cm="1">
        <f t="array" aca="1" ref="CI29" ca="1">INDIRECT("'5)個別表'!D"&amp;(A29-1)*39+33)</f>
        <v>0</v>
      </c>
      <c r="CJ29" cm="1">
        <f t="array" aca="1" ref="CJ29" ca="1">INDIRECT("'5)個別表'!E"&amp;(A29-1)*39+33)</f>
        <v>0</v>
      </c>
      <c r="CK29" cm="1">
        <f t="array" aca="1" ref="CK29" ca="1">INDIRECT("'5)個別表'!F"&amp;(A29-1)*39+33)</f>
        <v>0</v>
      </c>
      <c r="CL29" cm="1">
        <f t="array" aca="1" ref="CL29" ca="1">INDIRECT("'5)個別表'!G"&amp;(A29-1)*39+33)</f>
        <v>0</v>
      </c>
      <c r="CM29" cm="1">
        <f t="array" aca="1" ref="CM29" ca="1">INDIRECT("'5)個別表'!H"&amp;(A29-1)*39+33)</f>
        <v>0</v>
      </c>
      <c r="CN29" cm="1">
        <f t="array" aca="1" ref="CN29" ca="1">INDIRECT("'5)個別表'!I"&amp;(A29-1)*39+33)</f>
        <v>0</v>
      </c>
      <c r="CO29" cm="1">
        <f t="array" aca="1" ref="CO29" ca="1">INDIRECT("'5)個別表'!J"&amp;(A29-1)*39+33)</f>
        <v>0</v>
      </c>
      <c r="CP29" cm="1">
        <f t="array" aca="1" ref="CP29" ca="1">INDIRECT("'5)個別表'!K"&amp;(A29-1)*39+33)</f>
        <v>0</v>
      </c>
      <c r="CQ29" cm="1">
        <f t="array" aca="1" ref="CQ29" ca="1">INDIRECT("'5)個別表'!C"&amp;(A29-1)*39+34)</f>
        <v>0</v>
      </c>
      <c r="CR29" cm="1">
        <f t="array" aca="1" ref="CR29" ca="1">INDIRECT("'5)個別表'!D"&amp;(A29-1)*39+34)</f>
        <v>0</v>
      </c>
      <c r="CS29" cm="1">
        <f t="array" aca="1" ref="CS29" ca="1">INDIRECT("'5)個別表'!E"&amp;(A29-1)*39+34)</f>
        <v>0</v>
      </c>
      <c r="CT29" cm="1">
        <f t="array" aca="1" ref="CT29" ca="1">INDIRECT("'5)個別表'!F"&amp;(A29-1)*39+34)</f>
        <v>0</v>
      </c>
      <c r="CU29" cm="1">
        <f t="array" aca="1" ref="CU29" ca="1">INDIRECT("'5)個別表'!G"&amp;(A29-1)*39+34)</f>
        <v>0</v>
      </c>
      <c r="CV29" cm="1">
        <f t="array" aca="1" ref="CV29" ca="1">INDIRECT("'5)個別表'!H"&amp;(A29-1)*39+34)</f>
        <v>0</v>
      </c>
      <c r="CW29" cm="1">
        <f t="array" aca="1" ref="CW29" ca="1">INDIRECT("'5)個別表'!I"&amp;(A29-1)*39+34)</f>
        <v>0</v>
      </c>
      <c r="CX29" cm="1">
        <f t="array" aca="1" ref="CX29" ca="1">INDIRECT("'5)個別表'!J"&amp;(A29-1)*39+34)</f>
        <v>0</v>
      </c>
      <c r="CY29" cm="1">
        <f t="array" aca="1" ref="CY29" ca="1">INDIRECT("'5)個別表'!K"&amp;(A29-1)*39+34)</f>
        <v>0</v>
      </c>
      <c r="CZ29" cm="1">
        <f t="array" aca="1" ref="CZ29" ca="1">INDIRECT("'5)個別表'!C"&amp;(A29-1)*39+35)</f>
        <v>0</v>
      </c>
      <c r="DA29" cm="1">
        <f t="array" aca="1" ref="DA29" ca="1">INDIRECT("'5)個別表'!D"&amp;(A29-1)*39+35)</f>
        <v>0</v>
      </c>
      <c r="DB29" cm="1">
        <f t="array" aca="1" ref="DB29" ca="1">INDIRECT("'5)個別表'!E"&amp;(A29-1)*39+35)</f>
        <v>0</v>
      </c>
      <c r="DC29" cm="1">
        <f t="array" aca="1" ref="DC29" ca="1">INDIRECT("'5)個別表'!F"&amp;(A29-1)*39+35)</f>
        <v>0</v>
      </c>
      <c r="DD29" cm="1">
        <f t="array" aca="1" ref="DD29" ca="1">INDIRECT("'5)個別表'!G"&amp;(A29-1)*39+35)</f>
        <v>0</v>
      </c>
      <c r="DE29" cm="1">
        <f t="array" aca="1" ref="DE29" ca="1">INDIRECT("'5)個別表'!H"&amp;(A29-1)*39+35)</f>
        <v>0</v>
      </c>
      <c r="DF29" cm="1">
        <f t="array" aca="1" ref="DF29" ca="1">INDIRECT("'5)個別表'!I"&amp;(A29-1)*39+35)</f>
        <v>0</v>
      </c>
      <c r="DG29" cm="1">
        <f t="array" aca="1" ref="DG29" ca="1">INDIRECT("'5)個別表'!J"&amp;(A29-1)*39+35)</f>
        <v>0</v>
      </c>
      <c r="DH29" cm="1">
        <f t="array" aca="1" ref="DH29" ca="1">INDIRECT("'5)個別表'!K"&amp;(A29-1)*39+35)</f>
        <v>0</v>
      </c>
      <c r="DI29" cm="1">
        <f t="array" aca="1" ref="DI29" ca="1">INDIRECT("'5)個別表'!C"&amp;(A29-1)*39+36)</f>
        <v>0</v>
      </c>
      <c r="DJ29" cm="1">
        <f t="array" aca="1" ref="DJ29" ca="1">INDIRECT("'5)個別表'!D"&amp;(A29-1)*39+36)</f>
        <v>0</v>
      </c>
      <c r="DK29" cm="1">
        <f t="array" aca="1" ref="DK29" ca="1">INDIRECT("'5)個別表'!E"&amp;(A29-1)*39+36)</f>
        <v>0</v>
      </c>
      <c r="DL29" cm="1">
        <f t="array" aca="1" ref="DL29" ca="1">INDIRECT("'5)個別表'!F"&amp;(A29-1)*39+36)</f>
        <v>0</v>
      </c>
      <c r="DM29" cm="1">
        <f t="array" aca="1" ref="DM29" ca="1">INDIRECT("'5)個別表'!G"&amp;(A29-1)*39+36)</f>
        <v>0</v>
      </c>
      <c r="DN29" cm="1">
        <f t="array" aca="1" ref="DN29" ca="1">INDIRECT("'5)個別表'!H"&amp;(A29-1)*39+36)</f>
        <v>0</v>
      </c>
      <c r="DO29" cm="1">
        <f t="array" aca="1" ref="DO29" ca="1">INDIRECT("'5)個別表'!I"&amp;(A29-1)*39+36)</f>
        <v>0</v>
      </c>
      <c r="DP29" cm="1">
        <f t="array" aca="1" ref="DP29" ca="1">INDIRECT("'5)個別表'!J"&amp;(A29-1)*39+36)</f>
        <v>0</v>
      </c>
      <c r="DQ29" cm="1">
        <f t="array" aca="1" ref="DQ29" ca="1">INDIRECT("'5)個別表'!K"&amp;(A29-1)*39+36)</f>
        <v>0</v>
      </c>
      <c r="DR29" cm="1">
        <f t="array" aca="1" ref="DR29" ca="1">INDIRECT("'5)個別表'!C"&amp;(A29-1)*39+37)</f>
        <v>0</v>
      </c>
      <c r="DS29" cm="1">
        <f t="array" aca="1" ref="DS29" ca="1">INDIRECT("'5)個別表'!D"&amp;(A29-1)*39+37)</f>
        <v>0</v>
      </c>
      <c r="DT29" cm="1">
        <f t="array" aca="1" ref="DT29" ca="1">INDIRECT("'5)個別表'!E"&amp;(A29-1)*39+37)</f>
        <v>0</v>
      </c>
      <c r="DU29" cm="1">
        <f t="array" aca="1" ref="DU29" ca="1">INDIRECT("'5)個別表'!F"&amp;(A29-1)*39+37)</f>
        <v>0</v>
      </c>
      <c r="DV29" cm="1">
        <f t="array" aca="1" ref="DV29" ca="1">INDIRECT("'5)個別表'!G"&amp;(A29-1)*39+37)</f>
        <v>0</v>
      </c>
      <c r="DW29" cm="1">
        <f t="array" aca="1" ref="DW29" ca="1">INDIRECT("'5)個別表'!H"&amp;(A29-1)*39+37)</f>
        <v>0</v>
      </c>
      <c r="DX29" cm="1">
        <f t="array" aca="1" ref="DX29" ca="1">INDIRECT("'5)個別表'!I"&amp;(A29-1)*39+37)</f>
        <v>0</v>
      </c>
      <c r="DY29" cm="1">
        <f t="array" aca="1" ref="DY29" ca="1">INDIRECT("'5)個別表'!J"&amp;(A29-1)*39+37)</f>
        <v>0</v>
      </c>
      <c r="DZ29" cm="1">
        <f t="array" aca="1" ref="DZ29" ca="1">INDIRECT("'5)個別表'!K"&amp;(A29-1)*39+37)</f>
        <v>0</v>
      </c>
      <c r="EA29" cm="1">
        <f t="array" aca="1" ref="EA29" ca="1">INDIRECT("'5)個別表'!C"&amp;(A29-1)*39+38)</f>
        <v>0</v>
      </c>
      <c r="EB29" cm="1">
        <f t="array" aca="1" ref="EB29" ca="1">INDIRECT("'5)個別表'!D"&amp;(A29-1)*39+38)</f>
        <v>0</v>
      </c>
      <c r="EC29" cm="1">
        <f t="array" aca="1" ref="EC29" ca="1">INDIRECT("'5)個別表'!E"&amp;(A29-1)*39+38)</f>
        <v>0</v>
      </c>
      <c r="ED29" cm="1">
        <f t="array" aca="1" ref="ED29" ca="1">INDIRECT("'5)個別表'!F"&amp;(A29-1)*39+38)</f>
        <v>0</v>
      </c>
      <c r="EE29" cm="1">
        <f t="array" aca="1" ref="EE29" ca="1">INDIRECT("'5)個別表'!G"&amp;(A29-1)*39+38)</f>
        <v>0</v>
      </c>
      <c r="EF29" cm="1">
        <f t="array" aca="1" ref="EF29" ca="1">INDIRECT("'5)個別表'!H"&amp;(A29-1)*39+38)</f>
        <v>0</v>
      </c>
      <c r="EG29" cm="1">
        <f t="array" aca="1" ref="EG29" ca="1">INDIRECT("'5)個別表'!I"&amp;(A29-1)*39+38)</f>
        <v>0</v>
      </c>
      <c r="EH29" cm="1">
        <f t="array" aca="1" ref="EH29" ca="1">INDIRECT("'5)個別表'!J"&amp;(A29-1)*39+38)</f>
        <v>0</v>
      </c>
      <c r="EI29" cm="1">
        <f t="array" aca="1" ref="EI29" ca="1">INDIRECT("'5)個別表'!K"&amp;(A29-1)*39+38)</f>
        <v>0</v>
      </c>
      <c r="EJ29" t="str" cm="1">
        <f t="array" aca="1" ref="EJ29" ca="1">INDIRECT("'5)個別表'!C"&amp;(A29-1)*39+39)</f>
        <v>空欄あり</v>
      </c>
      <c r="EK29" t="str" cm="1">
        <f t="array" aca="1" ref="EK29" ca="1">INDIRECT("'5)個別表'!D"&amp;(A29-1)*39+39)</f>
        <v>空欄あり</v>
      </c>
      <c r="EL29" t="str" cm="1">
        <f t="array" aca="1" ref="EL29" ca="1">INDIRECT("'5)個別表'!C"&amp;(A29-1)*39+40)</f>
        <v>-</v>
      </c>
      <c r="EM29" t="str" cm="1">
        <f t="array" aca="1" ref="EM29" ca="1">INDIRECT("'5)個別表'!D"&amp;(A29-1)*39+40)</f>
        <v>-</v>
      </c>
      <c r="EN29" t="str" cm="1">
        <f t="array" aca="1" ref="EN29" ca="1">INDIRECT("'5)個別表'!E"&amp;(A29-1)*39+40)</f>
        <v>-</v>
      </c>
    </row>
    <row r="30" spans="1:144">
      <c r="A30">
        <v>29</v>
      </c>
      <c r="B30" cm="1">
        <f t="array" aca="1" ref="B30" ca="1">INDIRECT("'5)個別表'!H"&amp;(A30-1)*39+5)</f>
        <v>0</v>
      </c>
      <c r="C30" cm="1">
        <f t="array" aca="1" ref="C30" ca="1">INDIRECT("'5)個別表'!C"&amp;(A30-1)*39+7)</f>
        <v>0</v>
      </c>
      <c r="D30" cm="1">
        <f t="array" aca="1" ref="D30" ca="1">INDIRECT("'5)個別表'!C"&amp;(A30-1)*39+8)</f>
        <v>0</v>
      </c>
      <c r="E30" cm="1">
        <f t="array" aca="1" ref="E30" ca="1">INDIRECT("'5)個別表'!C"&amp;(A30-1)*39+9)</f>
        <v>0</v>
      </c>
      <c r="F30" cm="1">
        <f t="array" aca="1" ref="F30" ca="1">INDIRECT("'5)個別表'!C"&amp;(A30-1)*39+10)</f>
        <v>0</v>
      </c>
      <c r="G30" cm="1">
        <f t="array" aca="1" ref="G30" ca="1">INDIRECT("'5)個別表'!F"&amp;(A30-1)*39+10)</f>
        <v>0</v>
      </c>
      <c r="H30" cm="1">
        <f t="array" aca="1" ref="H30" ca="1">INDIRECT("'5)個別表'!I"&amp;(A30-1)*39+10)</f>
        <v>0</v>
      </c>
      <c r="I30" cm="1">
        <f t="array" aca="1" ref="I30" ca="1">INDIRECT("'5)個別表'!C"&amp;(A30-1)*39+11)</f>
        <v>0</v>
      </c>
      <c r="J30" cm="1">
        <f t="array" aca="1" ref="J30" ca="1">INDIRECT("'5)個別表'!C"&amp;(A30-1)*39+12)</f>
        <v>0</v>
      </c>
      <c r="K30" cm="1">
        <f t="array" aca="1" ref="K30" ca="1">INDIRECT("'5)個別表'!C"&amp;(A30-1)*39+16)</f>
        <v>0</v>
      </c>
      <c r="L30" cm="1">
        <f t="array" aca="1" ref="L30" ca="1">INDIRECT("'5)個別表'!F"&amp;(A30-1)*39+16)</f>
        <v>0</v>
      </c>
      <c r="M30" cm="1">
        <f t="array" aca="1" ref="M30" ca="1">INDIRECT("'5)個別表'!H"&amp;(A30-1)*39+16)</f>
        <v>0</v>
      </c>
      <c r="N30" cm="1">
        <f t="array" aca="1" ref="N30" ca="1">INDIRECT("'5)個別表'!J"&amp;(A30-1)*39+16)</f>
        <v>0</v>
      </c>
      <c r="O30" cm="1">
        <f t="array" aca="1" ref="O30" ca="1">INDIRECT("'5)個別表'!C"&amp;(A30-1)*39+17)</f>
        <v>0</v>
      </c>
      <c r="P30" cm="1">
        <f t="array" aca="1" ref="P30" ca="1">INDIRECT("'5)個別表'!F"&amp;(A30-1)*39+17)</f>
        <v>0</v>
      </c>
      <c r="Q30" cm="1">
        <f t="array" aca="1" ref="Q30" ca="1">INDIRECT("'5)個別表'!H"&amp;(A30-1)*39+17)</f>
        <v>0</v>
      </c>
      <c r="R30" cm="1">
        <f t="array" aca="1" ref="R30" ca="1">INDIRECT("'5)個別表'!J"&amp;(A30-1)*39+17)</f>
        <v>0</v>
      </c>
      <c r="S30" cm="1">
        <f t="array" aca="1" ref="S30" ca="1">INDIRECT("'5)個別表'!C"&amp;(A30-1)*39+18)</f>
        <v>0</v>
      </c>
      <c r="T30" cm="1">
        <f t="array" aca="1" ref="T30" ca="1">INDIRECT("'5)個別表'!D"&amp;(A30-1)*39+23)</f>
        <v>0</v>
      </c>
      <c r="U30" cm="1">
        <f t="array" aca="1" ref="U30" ca="1">INDIRECT("'5)個別表'!I"&amp;(A30-1)*39+23)</f>
        <v>0</v>
      </c>
      <c r="V30" cm="1">
        <f t="array" aca="1" ref="V30" ca="1">INDIRECT("'5)個別表'!C"&amp;(A30-1)*39+26)</f>
        <v>0</v>
      </c>
      <c r="W30" cm="1">
        <f t="array" aca="1" ref="W30" ca="1">INDIRECT("'5)個別表'!D"&amp;(A30-1)*39+26)</f>
        <v>0</v>
      </c>
      <c r="X30" cm="1">
        <f t="array" aca="1" ref="X30" ca="1">INDIRECT("'5)個別表'!E"&amp;(A30-1)*39+26)</f>
        <v>0</v>
      </c>
      <c r="Y30" cm="1">
        <f t="array" aca="1" ref="Y30" ca="1">INDIRECT("'5)個別表'!F"&amp;(A30-1)*39+26)</f>
        <v>0</v>
      </c>
      <c r="Z30" cm="1">
        <f t="array" aca="1" ref="Z30" ca="1">INDIRECT("'5)個別表'!G"&amp;(A30-1)*39+26)</f>
        <v>0</v>
      </c>
      <c r="AA30" cm="1">
        <f t="array" aca="1" ref="AA30" ca="1">INDIRECT("'5)個別表'!H"&amp;(A30-1)*39+26)</f>
        <v>0</v>
      </c>
      <c r="AB30" cm="1">
        <f t="array" aca="1" ref="AB30" ca="1">INDIRECT("'5)個別表'!I"&amp;(A30-1)*39+26)</f>
        <v>0</v>
      </c>
      <c r="AC30" cm="1">
        <f t="array" aca="1" ref="AC30" ca="1">INDIRECT("'5)個別表'!J"&amp;(A30-1)*39+26)</f>
        <v>0</v>
      </c>
      <c r="AD30" cm="1">
        <f t="array" aca="1" ref="AD30" ca="1">INDIRECT("'5)個別表'!K"&amp;(A30-1)*39+26)</f>
        <v>0</v>
      </c>
      <c r="AE30" cm="1">
        <f t="array" aca="1" ref="AE30" ca="1">INDIRECT("'5)個別表'!C"&amp;(A30-1)*39+27)</f>
        <v>0</v>
      </c>
      <c r="AF30" cm="1">
        <f t="array" aca="1" ref="AF30" ca="1">INDIRECT("'5)個別表'!D"&amp;(A30-1)*39+27)</f>
        <v>0</v>
      </c>
      <c r="AG30" cm="1">
        <f t="array" aca="1" ref="AG30" ca="1">INDIRECT("'5)個別表'!E"&amp;(A30-1)*39+27)</f>
        <v>0</v>
      </c>
      <c r="AH30" cm="1">
        <f t="array" aca="1" ref="AH30" ca="1">INDIRECT("'5)個別表'!F"&amp;(A30-1)*39+27)</f>
        <v>0</v>
      </c>
      <c r="AI30" cm="1">
        <f t="array" aca="1" ref="AI30" ca="1">INDIRECT("'5)個別表'!G"&amp;(A30-1)*39+27)</f>
        <v>0</v>
      </c>
      <c r="AJ30" cm="1">
        <f t="array" aca="1" ref="AJ30" ca="1">INDIRECT("'5)個別表'!H"&amp;(A30-1)*39+27)</f>
        <v>0</v>
      </c>
      <c r="AK30" cm="1">
        <f t="array" aca="1" ref="AK30" ca="1">INDIRECT("'5)個別表'!I"&amp;(A30-1)*39+27)</f>
        <v>0</v>
      </c>
      <c r="AL30" cm="1">
        <f t="array" aca="1" ref="AL30" ca="1">INDIRECT("'5)個別表'!J"&amp;(A30-1)*39+27)</f>
        <v>0</v>
      </c>
      <c r="AM30" cm="1">
        <f t="array" aca="1" ref="AM30" ca="1">INDIRECT("'5)個別表'!K"&amp;(A30-1)*39+27)</f>
        <v>0</v>
      </c>
      <c r="AN30" cm="1">
        <f t="array" aca="1" ref="AN30" ca="1">INDIRECT("'5)個別表'!C"&amp;(A30-1)*39+28)</f>
        <v>0</v>
      </c>
      <c r="AO30" cm="1">
        <f t="array" aca="1" ref="AO30" ca="1">INDIRECT("'5)個別表'!D"&amp;(A30-1)*39+28)</f>
        <v>0</v>
      </c>
      <c r="AP30" cm="1">
        <f t="array" aca="1" ref="AP30" ca="1">INDIRECT("'5)個別表'!E"&amp;(A30-1)*39+28)</f>
        <v>0</v>
      </c>
      <c r="AQ30" cm="1">
        <f t="array" aca="1" ref="AQ30" ca="1">INDIRECT("'5)個別表'!F"&amp;(A30-1)*39+28)</f>
        <v>0</v>
      </c>
      <c r="AR30" cm="1">
        <f t="array" aca="1" ref="AR30" ca="1">INDIRECT("'5)個別表'!G"&amp;(A30-1)*39+28)</f>
        <v>0</v>
      </c>
      <c r="AS30" cm="1">
        <f t="array" aca="1" ref="AS30" ca="1">INDIRECT("'5)個別表'!H"&amp;(A30-1)*39+28)</f>
        <v>0</v>
      </c>
      <c r="AT30" cm="1">
        <f t="array" aca="1" ref="AT30" ca="1">INDIRECT("'5)個別表'!I"&amp;(A30-1)*39+28)</f>
        <v>0</v>
      </c>
      <c r="AU30" cm="1">
        <f t="array" aca="1" ref="AU30" ca="1">INDIRECT("'5)個別表'!J"&amp;(A30-1)*39+28)</f>
        <v>0</v>
      </c>
      <c r="AV30" cm="1">
        <f t="array" aca="1" ref="AV30" ca="1">INDIRECT("'5)個別表'!K"&amp;(A30-1)*39+28)</f>
        <v>0</v>
      </c>
      <c r="AW30" cm="1">
        <f t="array" aca="1" ref="AW30" ca="1">INDIRECT("'5)個別表'!C"&amp;(A30-1)*39+29)</f>
        <v>0</v>
      </c>
      <c r="AX30" cm="1">
        <f t="array" aca="1" ref="AX30" ca="1">INDIRECT("'5)個別表'!D"&amp;(A30-1)*39+29)</f>
        <v>0</v>
      </c>
      <c r="AY30" cm="1">
        <f t="array" aca="1" ref="AY30" ca="1">INDIRECT("'5)個別表'!E"&amp;(A30-1)*39+29)</f>
        <v>0</v>
      </c>
      <c r="AZ30" cm="1">
        <f t="array" aca="1" ref="AZ30" ca="1">INDIRECT("'5)個別表'!F"&amp;(A30-1)*39+29)</f>
        <v>0</v>
      </c>
      <c r="BA30" cm="1">
        <f t="array" aca="1" ref="BA30" ca="1">INDIRECT("'5)個別表'!G"&amp;(A30-1)*39+29)</f>
        <v>0</v>
      </c>
      <c r="BB30" cm="1">
        <f t="array" aca="1" ref="BB30" ca="1">INDIRECT("'5)個別表'!H"&amp;(A30-1)*39+29)</f>
        <v>0</v>
      </c>
      <c r="BC30" cm="1">
        <f t="array" aca="1" ref="BC30" ca="1">INDIRECT("'5)個別表'!I"&amp;(A30-1)*39+29)</f>
        <v>0</v>
      </c>
      <c r="BD30" cm="1">
        <f t="array" aca="1" ref="BD30" ca="1">INDIRECT("'5)個別表'!J"&amp;(A30-1)*39+29)</f>
        <v>0</v>
      </c>
      <c r="BE30" cm="1">
        <f t="array" aca="1" ref="BE30" ca="1">INDIRECT("'5)個別表'!K"&amp;(A30-1)*39+29)</f>
        <v>0</v>
      </c>
      <c r="BF30" cm="1">
        <f t="array" aca="1" ref="BF30" ca="1">INDIRECT("'5)個別表'!C"&amp;(A30-1)*39+30)</f>
        <v>0</v>
      </c>
      <c r="BG30" cm="1">
        <f t="array" aca="1" ref="BG30" ca="1">INDIRECT("'5)個別表'!D"&amp;(A30-1)*39+30)</f>
        <v>0</v>
      </c>
      <c r="BH30" cm="1">
        <f t="array" aca="1" ref="BH30" ca="1">INDIRECT("'5)個別表'!E"&amp;(A30-1)*39+30)</f>
        <v>0</v>
      </c>
      <c r="BI30" cm="1">
        <f t="array" aca="1" ref="BI30" ca="1">INDIRECT("'5)個別表'!F"&amp;(A30-1)*39+30)</f>
        <v>0</v>
      </c>
      <c r="BJ30" cm="1">
        <f t="array" aca="1" ref="BJ30" ca="1">INDIRECT("'5)個別表'!G"&amp;(A30-1)*39+30)</f>
        <v>0</v>
      </c>
      <c r="BK30" cm="1">
        <f t="array" aca="1" ref="BK30" ca="1">INDIRECT("'5)個別表'!H"&amp;(A30-1)*39+30)</f>
        <v>0</v>
      </c>
      <c r="BL30" cm="1">
        <f t="array" aca="1" ref="BL30" ca="1">INDIRECT("'5)個別表'!I"&amp;(A30-1)*39+30)</f>
        <v>0</v>
      </c>
      <c r="BM30" cm="1">
        <f t="array" aca="1" ref="BM30" ca="1">INDIRECT("'5)個別表'!J"&amp;(A30-1)*39+30)</f>
        <v>0</v>
      </c>
      <c r="BN30" cm="1">
        <f t="array" aca="1" ref="BN30" ca="1">INDIRECT("'5)個別表'!K"&amp;(A30-1)*39+30)</f>
        <v>0</v>
      </c>
      <c r="BO30" cm="1">
        <f t="array" aca="1" ref="BO30" ca="1">INDIRECT("'5)個別表'!C"&amp;(A30-1)*39+31)</f>
        <v>0</v>
      </c>
      <c r="BP30" cm="1">
        <f t="array" aca="1" ref="BP30" ca="1">INDIRECT("'5)個別表'!D"&amp;(A30-1)*39+31)</f>
        <v>0</v>
      </c>
      <c r="BQ30" cm="1">
        <f t="array" aca="1" ref="BQ30" ca="1">INDIRECT("'5)個別表'!E"&amp;(A30-1)*39+31)</f>
        <v>0</v>
      </c>
      <c r="BR30" cm="1">
        <f t="array" aca="1" ref="BR30" ca="1">INDIRECT("'5)個別表'!F"&amp;(A30-1)*39+31)</f>
        <v>0</v>
      </c>
      <c r="BS30" cm="1">
        <f t="array" aca="1" ref="BS30" ca="1">INDIRECT("'5)個別表'!G"&amp;(A30-1)*39+31)</f>
        <v>0</v>
      </c>
      <c r="BT30" cm="1">
        <f t="array" aca="1" ref="BT30" ca="1">INDIRECT("'5)個別表'!H"&amp;(A30-1)*39+31)</f>
        <v>0</v>
      </c>
      <c r="BU30" cm="1">
        <f t="array" aca="1" ref="BU30" ca="1">INDIRECT("'5)個別表'!I"&amp;(A30-1)*39+31)</f>
        <v>0</v>
      </c>
      <c r="BV30" cm="1">
        <f t="array" aca="1" ref="BV30" ca="1">INDIRECT("'5)個別表'!J"&amp;(A30-1)*39+31)</f>
        <v>0</v>
      </c>
      <c r="BW30" cm="1">
        <f t="array" aca="1" ref="BW30" ca="1">INDIRECT("'5)個別表'!K"&amp;(A30-1)*39+31)</f>
        <v>0</v>
      </c>
      <c r="BX30" cm="1">
        <f t="array" aca="1" ref="BX30" ca="1">INDIRECT("'5)個別表'!C"&amp;(A30-1)*39+32)</f>
        <v>0</v>
      </c>
      <c r="BY30" cm="1">
        <f t="array" aca="1" ref="BY30" ca="1">INDIRECT("'5)個別表'!D"&amp;(A30-1)*39+32)</f>
        <v>0</v>
      </c>
      <c r="BZ30" cm="1">
        <f t="array" aca="1" ref="BZ30" ca="1">INDIRECT("'5)個別表'!E"&amp;(A30-1)*39+32)</f>
        <v>0</v>
      </c>
      <c r="CA30" cm="1">
        <f t="array" aca="1" ref="CA30" ca="1">INDIRECT("'5)個別表'!F"&amp;(A30-1)*39+32)</f>
        <v>0</v>
      </c>
      <c r="CB30" cm="1">
        <f t="array" aca="1" ref="CB30" ca="1">INDIRECT("'5)個別表'!G"&amp;(A30-1)*39+32)</f>
        <v>0</v>
      </c>
      <c r="CC30" cm="1">
        <f t="array" aca="1" ref="CC30" ca="1">INDIRECT("'5)個別表'!H"&amp;(A30-1)*39+32)</f>
        <v>0</v>
      </c>
      <c r="CD30" cm="1">
        <f t="array" aca="1" ref="CD30" ca="1">INDIRECT("'5)個別表'!I"&amp;(A30-1)*39+32)</f>
        <v>0</v>
      </c>
      <c r="CE30" cm="1">
        <f t="array" aca="1" ref="CE30" ca="1">INDIRECT("'5)個別表'!J"&amp;(A30-1)*39+32)</f>
        <v>0</v>
      </c>
      <c r="CF30" cm="1">
        <f t="array" aca="1" ref="CF30" ca="1">INDIRECT("'5)個別表'!K"&amp;(A30-1)*39+32)</f>
        <v>0</v>
      </c>
      <c r="CG30" t="str" cm="1">
        <f t="array" aca="1" ref="CG30" ca="1">INDIRECT("'5)個別表'!A"&amp;(A30-1)*39+33)</f>
        <v>⑧選択してください（プルダウン）</v>
      </c>
      <c r="CH30" cm="1">
        <f t="array" aca="1" ref="CH30" ca="1">INDIRECT("'5)個別表'!C"&amp;(A30-1)*39+33)</f>
        <v>0</v>
      </c>
      <c r="CI30" cm="1">
        <f t="array" aca="1" ref="CI30" ca="1">INDIRECT("'5)個別表'!D"&amp;(A30-1)*39+33)</f>
        <v>0</v>
      </c>
      <c r="CJ30" cm="1">
        <f t="array" aca="1" ref="CJ30" ca="1">INDIRECT("'5)個別表'!E"&amp;(A30-1)*39+33)</f>
        <v>0</v>
      </c>
      <c r="CK30" cm="1">
        <f t="array" aca="1" ref="CK30" ca="1">INDIRECT("'5)個別表'!F"&amp;(A30-1)*39+33)</f>
        <v>0</v>
      </c>
      <c r="CL30" cm="1">
        <f t="array" aca="1" ref="CL30" ca="1">INDIRECT("'5)個別表'!G"&amp;(A30-1)*39+33)</f>
        <v>0</v>
      </c>
      <c r="CM30" cm="1">
        <f t="array" aca="1" ref="CM30" ca="1">INDIRECT("'5)個別表'!H"&amp;(A30-1)*39+33)</f>
        <v>0</v>
      </c>
      <c r="CN30" cm="1">
        <f t="array" aca="1" ref="CN30" ca="1">INDIRECT("'5)個別表'!I"&amp;(A30-1)*39+33)</f>
        <v>0</v>
      </c>
      <c r="CO30" cm="1">
        <f t="array" aca="1" ref="CO30" ca="1">INDIRECT("'5)個別表'!J"&amp;(A30-1)*39+33)</f>
        <v>0</v>
      </c>
      <c r="CP30" cm="1">
        <f t="array" aca="1" ref="CP30" ca="1">INDIRECT("'5)個別表'!K"&amp;(A30-1)*39+33)</f>
        <v>0</v>
      </c>
      <c r="CQ30" cm="1">
        <f t="array" aca="1" ref="CQ30" ca="1">INDIRECT("'5)個別表'!C"&amp;(A30-1)*39+34)</f>
        <v>0</v>
      </c>
      <c r="CR30" cm="1">
        <f t="array" aca="1" ref="CR30" ca="1">INDIRECT("'5)個別表'!D"&amp;(A30-1)*39+34)</f>
        <v>0</v>
      </c>
      <c r="CS30" cm="1">
        <f t="array" aca="1" ref="CS30" ca="1">INDIRECT("'5)個別表'!E"&amp;(A30-1)*39+34)</f>
        <v>0</v>
      </c>
      <c r="CT30" cm="1">
        <f t="array" aca="1" ref="CT30" ca="1">INDIRECT("'5)個別表'!F"&amp;(A30-1)*39+34)</f>
        <v>0</v>
      </c>
      <c r="CU30" cm="1">
        <f t="array" aca="1" ref="CU30" ca="1">INDIRECT("'5)個別表'!G"&amp;(A30-1)*39+34)</f>
        <v>0</v>
      </c>
      <c r="CV30" cm="1">
        <f t="array" aca="1" ref="CV30" ca="1">INDIRECT("'5)個別表'!H"&amp;(A30-1)*39+34)</f>
        <v>0</v>
      </c>
      <c r="CW30" cm="1">
        <f t="array" aca="1" ref="CW30" ca="1">INDIRECT("'5)個別表'!I"&amp;(A30-1)*39+34)</f>
        <v>0</v>
      </c>
      <c r="CX30" cm="1">
        <f t="array" aca="1" ref="CX30" ca="1">INDIRECT("'5)個別表'!J"&amp;(A30-1)*39+34)</f>
        <v>0</v>
      </c>
      <c r="CY30" cm="1">
        <f t="array" aca="1" ref="CY30" ca="1">INDIRECT("'5)個別表'!K"&amp;(A30-1)*39+34)</f>
        <v>0</v>
      </c>
      <c r="CZ30" cm="1">
        <f t="array" aca="1" ref="CZ30" ca="1">INDIRECT("'5)個別表'!C"&amp;(A30-1)*39+35)</f>
        <v>0</v>
      </c>
      <c r="DA30" cm="1">
        <f t="array" aca="1" ref="DA30" ca="1">INDIRECT("'5)個別表'!D"&amp;(A30-1)*39+35)</f>
        <v>0</v>
      </c>
      <c r="DB30" cm="1">
        <f t="array" aca="1" ref="DB30" ca="1">INDIRECT("'5)個別表'!E"&amp;(A30-1)*39+35)</f>
        <v>0</v>
      </c>
      <c r="DC30" cm="1">
        <f t="array" aca="1" ref="DC30" ca="1">INDIRECT("'5)個別表'!F"&amp;(A30-1)*39+35)</f>
        <v>0</v>
      </c>
      <c r="DD30" cm="1">
        <f t="array" aca="1" ref="DD30" ca="1">INDIRECT("'5)個別表'!G"&amp;(A30-1)*39+35)</f>
        <v>0</v>
      </c>
      <c r="DE30" cm="1">
        <f t="array" aca="1" ref="DE30" ca="1">INDIRECT("'5)個別表'!H"&amp;(A30-1)*39+35)</f>
        <v>0</v>
      </c>
      <c r="DF30" cm="1">
        <f t="array" aca="1" ref="DF30" ca="1">INDIRECT("'5)個別表'!I"&amp;(A30-1)*39+35)</f>
        <v>0</v>
      </c>
      <c r="DG30" cm="1">
        <f t="array" aca="1" ref="DG30" ca="1">INDIRECT("'5)個別表'!J"&amp;(A30-1)*39+35)</f>
        <v>0</v>
      </c>
      <c r="DH30" cm="1">
        <f t="array" aca="1" ref="DH30" ca="1">INDIRECT("'5)個別表'!K"&amp;(A30-1)*39+35)</f>
        <v>0</v>
      </c>
      <c r="DI30" cm="1">
        <f t="array" aca="1" ref="DI30" ca="1">INDIRECT("'5)個別表'!C"&amp;(A30-1)*39+36)</f>
        <v>0</v>
      </c>
      <c r="DJ30" cm="1">
        <f t="array" aca="1" ref="DJ30" ca="1">INDIRECT("'5)個別表'!D"&amp;(A30-1)*39+36)</f>
        <v>0</v>
      </c>
      <c r="DK30" cm="1">
        <f t="array" aca="1" ref="DK30" ca="1">INDIRECT("'5)個別表'!E"&amp;(A30-1)*39+36)</f>
        <v>0</v>
      </c>
      <c r="DL30" cm="1">
        <f t="array" aca="1" ref="DL30" ca="1">INDIRECT("'5)個別表'!F"&amp;(A30-1)*39+36)</f>
        <v>0</v>
      </c>
      <c r="DM30" cm="1">
        <f t="array" aca="1" ref="DM30" ca="1">INDIRECT("'5)個別表'!G"&amp;(A30-1)*39+36)</f>
        <v>0</v>
      </c>
      <c r="DN30" cm="1">
        <f t="array" aca="1" ref="DN30" ca="1">INDIRECT("'5)個別表'!H"&amp;(A30-1)*39+36)</f>
        <v>0</v>
      </c>
      <c r="DO30" cm="1">
        <f t="array" aca="1" ref="DO30" ca="1">INDIRECT("'5)個別表'!I"&amp;(A30-1)*39+36)</f>
        <v>0</v>
      </c>
      <c r="DP30" cm="1">
        <f t="array" aca="1" ref="DP30" ca="1">INDIRECT("'5)個別表'!J"&amp;(A30-1)*39+36)</f>
        <v>0</v>
      </c>
      <c r="DQ30" cm="1">
        <f t="array" aca="1" ref="DQ30" ca="1">INDIRECT("'5)個別表'!K"&amp;(A30-1)*39+36)</f>
        <v>0</v>
      </c>
      <c r="DR30" cm="1">
        <f t="array" aca="1" ref="DR30" ca="1">INDIRECT("'5)個別表'!C"&amp;(A30-1)*39+37)</f>
        <v>0</v>
      </c>
      <c r="DS30" cm="1">
        <f t="array" aca="1" ref="DS30" ca="1">INDIRECT("'5)個別表'!D"&amp;(A30-1)*39+37)</f>
        <v>0</v>
      </c>
      <c r="DT30" cm="1">
        <f t="array" aca="1" ref="DT30" ca="1">INDIRECT("'5)個別表'!E"&amp;(A30-1)*39+37)</f>
        <v>0</v>
      </c>
      <c r="DU30" cm="1">
        <f t="array" aca="1" ref="DU30" ca="1">INDIRECT("'5)個別表'!F"&amp;(A30-1)*39+37)</f>
        <v>0</v>
      </c>
      <c r="DV30" cm="1">
        <f t="array" aca="1" ref="DV30" ca="1">INDIRECT("'5)個別表'!G"&amp;(A30-1)*39+37)</f>
        <v>0</v>
      </c>
      <c r="DW30" cm="1">
        <f t="array" aca="1" ref="DW30" ca="1">INDIRECT("'5)個別表'!H"&amp;(A30-1)*39+37)</f>
        <v>0</v>
      </c>
      <c r="DX30" cm="1">
        <f t="array" aca="1" ref="DX30" ca="1">INDIRECT("'5)個別表'!I"&amp;(A30-1)*39+37)</f>
        <v>0</v>
      </c>
      <c r="DY30" cm="1">
        <f t="array" aca="1" ref="DY30" ca="1">INDIRECT("'5)個別表'!J"&amp;(A30-1)*39+37)</f>
        <v>0</v>
      </c>
      <c r="DZ30" cm="1">
        <f t="array" aca="1" ref="DZ30" ca="1">INDIRECT("'5)個別表'!K"&amp;(A30-1)*39+37)</f>
        <v>0</v>
      </c>
      <c r="EA30" cm="1">
        <f t="array" aca="1" ref="EA30" ca="1">INDIRECT("'5)個別表'!C"&amp;(A30-1)*39+38)</f>
        <v>0</v>
      </c>
      <c r="EB30" cm="1">
        <f t="array" aca="1" ref="EB30" ca="1">INDIRECT("'5)個別表'!D"&amp;(A30-1)*39+38)</f>
        <v>0</v>
      </c>
      <c r="EC30" cm="1">
        <f t="array" aca="1" ref="EC30" ca="1">INDIRECT("'5)個別表'!E"&amp;(A30-1)*39+38)</f>
        <v>0</v>
      </c>
      <c r="ED30" cm="1">
        <f t="array" aca="1" ref="ED30" ca="1">INDIRECT("'5)個別表'!F"&amp;(A30-1)*39+38)</f>
        <v>0</v>
      </c>
      <c r="EE30" cm="1">
        <f t="array" aca="1" ref="EE30" ca="1">INDIRECT("'5)個別表'!G"&amp;(A30-1)*39+38)</f>
        <v>0</v>
      </c>
      <c r="EF30" cm="1">
        <f t="array" aca="1" ref="EF30" ca="1">INDIRECT("'5)個別表'!H"&amp;(A30-1)*39+38)</f>
        <v>0</v>
      </c>
      <c r="EG30" cm="1">
        <f t="array" aca="1" ref="EG30" ca="1">INDIRECT("'5)個別表'!I"&amp;(A30-1)*39+38)</f>
        <v>0</v>
      </c>
      <c r="EH30" cm="1">
        <f t="array" aca="1" ref="EH30" ca="1">INDIRECT("'5)個別表'!J"&amp;(A30-1)*39+38)</f>
        <v>0</v>
      </c>
      <c r="EI30" cm="1">
        <f t="array" aca="1" ref="EI30" ca="1">INDIRECT("'5)個別表'!K"&amp;(A30-1)*39+38)</f>
        <v>0</v>
      </c>
      <c r="EJ30" t="str" cm="1">
        <f t="array" aca="1" ref="EJ30" ca="1">INDIRECT("'5)個別表'!C"&amp;(A30-1)*39+39)</f>
        <v>空欄あり</v>
      </c>
      <c r="EK30" t="str" cm="1">
        <f t="array" aca="1" ref="EK30" ca="1">INDIRECT("'5)個別表'!D"&amp;(A30-1)*39+39)</f>
        <v>空欄あり</v>
      </c>
      <c r="EL30" t="str" cm="1">
        <f t="array" aca="1" ref="EL30" ca="1">INDIRECT("'5)個別表'!C"&amp;(A30-1)*39+40)</f>
        <v>-</v>
      </c>
      <c r="EM30" t="str" cm="1">
        <f t="array" aca="1" ref="EM30" ca="1">INDIRECT("'5)個別表'!D"&amp;(A30-1)*39+40)</f>
        <v>-</v>
      </c>
      <c r="EN30" t="str" cm="1">
        <f t="array" aca="1" ref="EN30" ca="1">INDIRECT("'5)個別表'!E"&amp;(A30-1)*39+40)</f>
        <v>-</v>
      </c>
    </row>
    <row r="31" spans="1:144">
      <c r="A31">
        <v>30</v>
      </c>
      <c r="B31" cm="1">
        <f t="array" aca="1" ref="B31" ca="1">INDIRECT("'5)個別表'!H"&amp;(A31-1)*39+5)</f>
        <v>0</v>
      </c>
      <c r="C31" cm="1">
        <f t="array" aca="1" ref="C31" ca="1">INDIRECT("'5)個別表'!C"&amp;(A31-1)*39+7)</f>
        <v>0</v>
      </c>
      <c r="D31" cm="1">
        <f t="array" aca="1" ref="D31" ca="1">INDIRECT("'5)個別表'!C"&amp;(A31-1)*39+8)</f>
        <v>0</v>
      </c>
      <c r="E31" cm="1">
        <f t="array" aca="1" ref="E31" ca="1">INDIRECT("'5)個別表'!C"&amp;(A31-1)*39+9)</f>
        <v>0</v>
      </c>
      <c r="F31" cm="1">
        <f t="array" aca="1" ref="F31" ca="1">INDIRECT("'5)個別表'!C"&amp;(A31-1)*39+10)</f>
        <v>0</v>
      </c>
      <c r="G31" cm="1">
        <f t="array" aca="1" ref="G31" ca="1">INDIRECT("'5)個別表'!F"&amp;(A31-1)*39+10)</f>
        <v>0</v>
      </c>
      <c r="H31" cm="1">
        <f t="array" aca="1" ref="H31" ca="1">INDIRECT("'5)個別表'!I"&amp;(A31-1)*39+10)</f>
        <v>0</v>
      </c>
      <c r="I31" cm="1">
        <f t="array" aca="1" ref="I31" ca="1">INDIRECT("'5)個別表'!C"&amp;(A31-1)*39+11)</f>
        <v>0</v>
      </c>
      <c r="J31" cm="1">
        <f t="array" aca="1" ref="J31" ca="1">INDIRECT("'5)個別表'!C"&amp;(A31-1)*39+12)</f>
        <v>0</v>
      </c>
      <c r="K31" cm="1">
        <f t="array" aca="1" ref="K31" ca="1">INDIRECT("'5)個別表'!C"&amp;(A31-1)*39+16)</f>
        <v>0</v>
      </c>
      <c r="L31" cm="1">
        <f t="array" aca="1" ref="L31" ca="1">INDIRECT("'5)個別表'!F"&amp;(A31-1)*39+16)</f>
        <v>0</v>
      </c>
      <c r="M31" cm="1">
        <f t="array" aca="1" ref="M31" ca="1">INDIRECT("'5)個別表'!H"&amp;(A31-1)*39+16)</f>
        <v>0</v>
      </c>
      <c r="N31" cm="1">
        <f t="array" aca="1" ref="N31" ca="1">INDIRECT("'5)個別表'!J"&amp;(A31-1)*39+16)</f>
        <v>0</v>
      </c>
      <c r="O31" cm="1">
        <f t="array" aca="1" ref="O31" ca="1">INDIRECT("'5)個別表'!C"&amp;(A31-1)*39+17)</f>
        <v>0</v>
      </c>
      <c r="P31" cm="1">
        <f t="array" aca="1" ref="P31" ca="1">INDIRECT("'5)個別表'!F"&amp;(A31-1)*39+17)</f>
        <v>0</v>
      </c>
      <c r="Q31" cm="1">
        <f t="array" aca="1" ref="Q31" ca="1">INDIRECT("'5)個別表'!H"&amp;(A31-1)*39+17)</f>
        <v>0</v>
      </c>
      <c r="R31" cm="1">
        <f t="array" aca="1" ref="R31" ca="1">INDIRECT("'5)個別表'!J"&amp;(A31-1)*39+17)</f>
        <v>0</v>
      </c>
      <c r="S31" cm="1">
        <f t="array" aca="1" ref="S31" ca="1">INDIRECT("'5)個別表'!C"&amp;(A31-1)*39+18)</f>
        <v>0</v>
      </c>
      <c r="T31" cm="1">
        <f t="array" aca="1" ref="T31" ca="1">INDIRECT("'5)個別表'!D"&amp;(A31-1)*39+23)</f>
        <v>0</v>
      </c>
      <c r="U31" cm="1">
        <f t="array" aca="1" ref="U31" ca="1">INDIRECT("'5)個別表'!I"&amp;(A31-1)*39+23)</f>
        <v>0</v>
      </c>
      <c r="V31" cm="1">
        <f t="array" aca="1" ref="V31" ca="1">INDIRECT("'5)個別表'!C"&amp;(A31-1)*39+26)</f>
        <v>0</v>
      </c>
      <c r="W31" cm="1">
        <f t="array" aca="1" ref="W31" ca="1">INDIRECT("'5)個別表'!D"&amp;(A31-1)*39+26)</f>
        <v>0</v>
      </c>
      <c r="X31" cm="1">
        <f t="array" aca="1" ref="X31" ca="1">INDIRECT("'5)個別表'!E"&amp;(A31-1)*39+26)</f>
        <v>0</v>
      </c>
      <c r="Y31" cm="1">
        <f t="array" aca="1" ref="Y31" ca="1">INDIRECT("'5)個別表'!F"&amp;(A31-1)*39+26)</f>
        <v>0</v>
      </c>
      <c r="Z31" cm="1">
        <f t="array" aca="1" ref="Z31" ca="1">INDIRECT("'5)個別表'!G"&amp;(A31-1)*39+26)</f>
        <v>0</v>
      </c>
      <c r="AA31" cm="1">
        <f t="array" aca="1" ref="AA31" ca="1">INDIRECT("'5)個別表'!H"&amp;(A31-1)*39+26)</f>
        <v>0</v>
      </c>
      <c r="AB31" cm="1">
        <f t="array" aca="1" ref="AB31" ca="1">INDIRECT("'5)個別表'!I"&amp;(A31-1)*39+26)</f>
        <v>0</v>
      </c>
      <c r="AC31" cm="1">
        <f t="array" aca="1" ref="AC31" ca="1">INDIRECT("'5)個別表'!J"&amp;(A31-1)*39+26)</f>
        <v>0</v>
      </c>
      <c r="AD31" cm="1">
        <f t="array" aca="1" ref="AD31" ca="1">INDIRECT("'5)個別表'!K"&amp;(A31-1)*39+26)</f>
        <v>0</v>
      </c>
      <c r="AE31" cm="1">
        <f t="array" aca="1" ref="AE31" ca="1">INDIRECT("'5)個別表'!C"&amp;(A31-1)*39+27)</f>
        <v>0</v>
      </c>
      <c r="AF31" cm="1">
        <f t="array" aca="1" ref="AF31" ca="1">INDIRECT("'5)個別表'!D"&amp;(A31-1)*39+27)</f>
        <v>0</v>
      </c>
      <c r="AG31" cm="1">
        <f t="array" aca="1" ref="AG31" ca="1">INDIRECT("'5)個別表'!E"&amp;(A31-1)*39+27)</f>
        <v>0</v>
      </c>
      <c r="AH31" cm="1">
        <f t="array" aca="1" ref="AH31" ca="1">INDIRECT("'5)個別表'!F"&amp;(A31-1)*39+27)</f>
        <v>0</v>
      </c>
      <c r="AI31" cm="1">
        <f t="array" aca="1" ref="AI31" ca="1">INDIRECT("'5)個別表'!G"&amp;(A31-1)*39+27)</f>
        <v>0</v>
      </c>
      <c r="AJ31" cm="1">
        <f t="array" aca="1" ref="AJ31" ca="1">INDIRECT("'5)個別表'!H"&amp;(A31-1)*39+27)</f>
        <v>0</v>
      </c>
      <c r="AK31" cm="1">
        <f t="array" aca="1" ref="AK31" ca="1">INDIRECT("'5)個別表'!I"&amp;(A31-1)*39+27)</f>
        <v>0</v>
      </c>
      <c r="AL31" cm="1">
        <f t="array" aca="1" ref="AL31" ca="1">INDIRECT("'5)個別表'!J"&amp;(A31-1)*39+27)</f>
        <v>0</v>
      </c>
      <c r="AM31" cm="1">
        <f t="array" aca="1" ref="AM31" ca="1">INDIRECT("'5)個別表'!K"&amp;(A31-1)*39+27)</f>
        <v>0</v>
      </c>
      <c r="AN31" cm="1">
        <f t="array" aca="1" ref="AN31" ca="1">INDIRECT("'5)個別表'!C"&amp;(A31-1)*39+28)</f>
        <v>0</v>
      </c>
      <c r="AO31" cm="1">
        <f t="array" aca="1" ref="AO31" ca="1">INDIRECT("'5)個別表'!D"&amp;(A31-1)*39+28)</f>
        <v>0</v>
      </c>
      <c r="AP31" cm="1">
        <f t="array" aca="1" ref="AP31" ca="1">INDIRECT("'5)個別表'!E"&amp;(A31-1)*39+28)</f>
        <v>0</v>
      </c>
      <c r="AQ31" cm="1">
        <f t="array" aca="1" ref="AQ31" ca="1">INDIRECT("'5)個別表'!F"&amp;(A31-1)*39+28)</f>
        <v>0</v>
      </c>
      <c r="AR31" cm="1">
        <f t="array" aca="1" ref="AR31" ca="1">INDIRECT("'5)個別表'!G"&amp;(A31-1)*39+28)</f>
        <v>0</v>
      </c>
      <c r="AS31" cm="1">
        <f t="array" aca="1" ref="AS31" ca="1">INDIRECT("'5)個別表'!H"&amp;(A31-1)*39+28)</f>
        <v>0</v>
      </c>
      <c r="AT31" cm="1">
        <f t="array" aca="1" ref="AT31" ca="1">INDIRECT("'5)個別表'!I"&amp;(A31-1)*39+28)</f>
        <v>0</v>
      </c>
      <c r="AU31" cm="1">
        <f t="array" aca="1" ref="AU31" ca="1">INDIRECT("'5)個別表'!J"&amp;(A31-1)*39+28)</f>
        <v>0</v>
      </c>
      <c r="AV31" cm="1">
        <f t="array" aca="1" ref="AV31" ca="1">INDIRECT("'5)個別表'!K"&amp;(A31-1)*39+28)</f>
        <v>0</v>
      </c>
      <c r="AW31" cm="1">
        <f t="array" aca="1" ref="AW31" ca="1">INDIRECT("'5)個別表'!C"&amp;(A31-1)*39+29)</f>
        <v>0</v>
      </c>
      <c r="AX31" cm="1">
        <f t="array" aca="1" ref="AX31" ca="1">INDIRECT("'5)個別表'!D"&amp;(A31-1)*39+29)</f>
        <v>0</v>
      </c>
      <c r="AY31" cm="1">
        <f t="array" aca="1" ref="AY31" ca="1">INDIRECT("'5)個別表'!E"&amp;(A31-1)*39+29)</f>
        <v>0</v>
      </c>
      <c r="AZ31" cm="1">
        <f t="array" aca="1" ref="AZ31" ca="1">INDIRECT("'5)個別表'!F"&amp;(A31-1)*39+29)</f>
        <v>0</v>
      </c>
      <c r="BA31" cm="1">
        <f t="array" aca="1" ref="BA31" ca="1">INDIRECT("'5)個別表'!G"&amp;(A31-1)*39+29)</f>
        <v>0</v>
      </c>
      <c r="BB31" cm="1">
        <f t="array" aca="1" ref="BB31" ca="1">INDIRECT("'5)個別表'!H"&amp;(A31-1)*39+29)</f>
        <v>0</v>
      </c>
      <c r="BC31" cm="1">
        <f t="array" aca="1" ref="BC31" ca="1">INDIRECT("'5)個別表'!I"&amp;(A31-1)*39+29)</f>
        <v>0</v>
      </c>
      <c r="BD31" cm="1">
        <f t="array" aca="1" ref="BD31" ca="1">INDIRECT("'5)個別表'!J"&amp;(A31-1)*39+29)</f>
        <v>0</v>
      </c>
      <c r="BE31" cm="1">
        <f t="array" aca="1" ref="BE31" ca="1">INDIRECT("'5)個別表'!K"&amp;(A31-1)*39+29)</f>
        <v>0</v>
      </c>
      <c r="BF31" cm="1">
        <f t="array" aca="1" ref="BF31" ca="1">INDIRECT("'5)個別表'!C"&amp;(A31-1)*39+30)</f>
        <v>0</v>
      </c>
      <c r="BG31" cm="1">
        <f t="array" aca="1" ref="BG31" ca="1">INDIRECT("'5)個別表'!D"&amp;(A31-1)*39+30)</f>
        <v>0</v>
      </c>
      <c r="BH31" cm="1">
        <f t="array" aca="1" ref="BH31" ca="1">INDIRECT("'5)個別表'!E"&amp;(A31-1)*39+30)</f>
        <v>0</v>
      </c>
      <c r="BI31" cm="1">
        <f t="array" aca="1" ref="BI31" ca="1">INDIRECT("'5)個別表'!F"&amp;(A31-1)*39+30)</f>
        <v>0</v>
      </c>
      <c r="BJ31" cm="1">
        <f t="array" aca="1" ref="BJ31" ca="1">INDIRECT("'5)個別表'!G"&amp;(A31-1)*39+30)</f>
        <v>0</v>
      </c>
      <c r="BK31" cm="1">
        <f t="array" aca="1" ref="BK31" ca="1">INDIRECT("'5)個別表'!H"&amp;(A31-1)*39+30)</f>
        <v>0</v>
      </c>
      <c r="BL31" cm="1">
        <f t="array" aca="1" ref="BL31" ca="1">INDIRECT("'5)個別表'!I"&amp;(A31-1)*39+30)</f>
        <v>0</v>
      </c>
      <c r="BM31" cm="1">
        <f t="array" aca="1" ref="BM31" ca="1">INDIRECT("'5)個別表'!J"&amp;(A31-1)*39+30)</f>
        <v>0</v>
      </c>
      <c r="BN31" cm="1">
        <f t="array" aca="1" ref="BN31" ca="1">INDIRECT("'5)個別表'!K"&amp;(A31-1)*39+30)</f>
        <v>0</v>
      </c>
      <c r="BO31" cm="1">
        <f t="array" aca="1" ref="BO31" ca="1">INDIRECT("'5)個別表'!C"&amp;(A31-1)*39+31)</f>
        <v>0</v>
      </c>
      <c r="BP31" cm="1">
        <f t="array" aca="1" ref="BP31" ca="1">INDIRECT("'5)個別表'!D"&amp;(A31-1)*39+31)</f>
        <v>0</v>
      </c>
      <c r="BQ31" cm="1">
        <f t="array" aca="1" ref="BQ31" ca="1">INDIRECT("'5)個別表'!E"&amp;(A31-1)*39+31)</f>
        <v>0</v>
      </c>
      <c r="BR31" cm="1">
        <f t="array" aca="1" ref="BR31" ca="1">INDIRECT("'5)個別表'!F"&amp;(A31-1)*39+31)</f>
        <v>0</v>
      </c>
      <c r="BS31" cm="1">
        <f t="array" aca="1" ref="BS31" ca="1">INDIRECT("'5)個別表'!G"&amp;(A31-1)*39+31)</f>
        <v>0</v>
      </c>
      <c r="BT31" cm="1">
        <f t="array" aca="1" ref="BT31" ca="1">INDIRECT("'5)個別表'!H"&amp;(A31-1)*39+31)</f>
        <v>0</v>
      </c>
      <c r="BU31" cm="1">
        <f t="array" aca="1" ref="BU31" ca="1">INDIRECT("'5)個別表'!I"&amp;(A31-1)*39+31)</f>
        <v>0</v>
      </c>
      <c r="BV31" cm="1">
        <f t="array" aca="1" ref="BV31" ca="1">INDIRECT("'5)個別表'!J"&amp;(A31-1)*39+31)</f>
        <v>0</v>
      </c>
      <c r="BW31" cm="1">
        <f t="array" aca="1" ref="BW31" ca="1">INDIRECT("'5)個別表'!K"&amp;(A31-1)*39+31)</f>
        <v>0</v>
      </c>
      <c r="BX31" cm="1">
        <f t="array" aca="1" ref="BX31" ca="1">INDIRECT("'5)個別表'!C"&amp;(A31-1)*39+32)</f>
        <v>0</v>
      </c>
      <c r="BY31" cm="1">
        <f t="array" aca="1" ref="BY31" ca="1">INDIRECT("'5)個別表'!D"&amp;(A31-1)*39+32)</f>
        <v>0</v>
      </c>
      <c r="BZ31" cm="1">
        <f t="array" aca="1" ref="BZ31" ca="1">INDIRECT("'5)個別表'!E"&amp;(A31-1)*39+32)</f>
        <v>0</v>
      </c>
      <c r="CA31" cm="1">
        <f t="array" aca="1" ref="CA31" ca="1">INDIRECT("'5)個別表'!F"&amp;(A31-1)*39+32)</f>
        <v>0</v>
      </c>
      <c r="CB31" cm="1">
        <f t="array" aca="1" ref="CB31" ca="1">INDIRECT("'5)個別表'!G"&amp;(A31-1)*39+32)</f>
        <v>0</v>
      </c>
      <c r="CC31" cm="1">
        <f t="array" aca="1" ref="CC31" ca="1">INDIRECT("'5)個別表'!H"&amp;(A31-1)*39+32)</f>
        <v>0</v>
      </c>
      <c r="CD31" cm="1">
        <f t="array" aca="1" ref="CD31" ca="1">INDIRECT("'5)個別表'!I"&amp;(A31-1)*39+32)</f>
        <v>0</v>
      </c>
      <c r="CE31" cm="1">
        <f t="array" aca="1" ref="CE31" ca="1">INDIRECT("'5)個別表'!J"&amp;(A31-1)*39+32)</f>
        <v>0</v>
      </c>
      <c r="CF31" cm="1">
        <f t="array" aca="1" ref="CF31" ca="1">INDIRECT("'5)個別表'!K"&amp;(A31-1)*39+32)</f>
        <v>0</v>
      </c>
      <c r="CG31" t="str" cm="1">
        <f t="array" aca="1" ref="CG31" ca="1">INDIRECT("'5)個別表'!A"&amp;(A31-1)*39+33)</f>
        <v>⑧選択してください（プルダウン）</v>
      </c>
      <c r="CH31" cm="1">
        <f t="array" aca="1" ref="CH31" ca="1">INDIRECT("'5)個別表'!C"&amp;(A31-1)*39+33)</f>
        <v>0</v>
      </c>
      <c r="CI31" cm="1">
        <f t="array" aca="1" ref="CI31" ca="1">INDIRECT("'5)個別表'!D"&amp;(A31-1)*39+33)</f>
        <v>0</v>
      </c>
      <c r="CJ31" cm="1">
        <f t="array" aca="1" ref="CJ31" ca="1">INDIRECT("'5)個別表'!E"&amp;(A31-1)*39+33)</f>
        <v>0</v>
      </c>
      <c r="CK31" cm="1">
        <f t="array" aca="1" ref="CK31" ca="1">INDIRECT("'5)個別表'!F"&amp;(A31-1)*39+33)</f>
        <v>0</v>
      </c>
      <c r="CL31" cm="1">
        <f t="array" aca="1" ref="CL31" ca="1">INDIRECT("'5)個別表'!G"&amp;(A31-1)*39+33)</f>
        <v>0</v>
      </c>
      <c r="CM31" cm="1">
        <f t="array" aca="1" ref="CM31" ca="1">INDIRECT("'5)個別表'!H"&amp;(A31-1)*39+33)</f>
        <v>0</v>
      </c>
      <c r="CN31" cm="1">
        <f t="array" aca="1" ref="CN31" ca="1">INDIRECT("'5)個別表'!I"&amp;(A31-1)*39+33)</f>
        <v>0</v>
      </c>
      <c r="CO31" cm="1">
        <f t="array" aca="1" ref="CO31" ca="1">INDIRECT("'5)個別表'!J"&amp;(A31-1)*39+33)</f>
        <v>0</v>
      </c>
      <c r="CP31" cm="1">
        <f t="array" aca="1" ref="CP31" ca="1">INDIRECT("'5)個別表'!K"&amp;(A31-1)*39+33)</f>
        <v>0</v>
      </c>
      <c r="CQ31" cm="1">
        <f t="array" aca="1" ref="CQ31" ca="1">INDIRECT("'5)個別表'!C"&amp;(A31-1)*39+34)</f>
        <v>0</v>
      </c>
      <c r="CR31" cm="1">
        <f t="array" aca="1" ref="CR31" ca="1">INDIRECT("'5)個別表'!D"&amp;(A31-1)*39+34)</f>
        <v>0</v>
      </c>
      <c r="CS31" cm="1">
        <f t="array" aca="1" ref="CS31" ca="1">INDIRECT("'5)個別表'!E"&amp;(A31-1)*39+34)</f>
        <v>0</v>
      </c>
      <c r="CT31" cm="1">
        <f t="array" aca="1" ref="CT31" ca="1">INDIRECT("'5)個別表'!F"&amp;(A31-1)*39+34)</f>
        <v>0</v>
      </c>
      <c r="CU31" cm="1">
        <f t="array" aca="1" ref="CU31" ca="1">INDIRECT("'5)個別表'!G"&amp;(A31-1)*39+34)</f>
        <v>0</v>
      </c>
      <c r="CV31" cm="1">
        <f t="array" aca="1" ref="CV31" ca="1">INDIRECT("'5)個別表'!H"&amp;(A31-1)*39+34)</f>
        <v>0</v>
      </c>
      <c r="CW31" cm="1">
        <f t="array" aca="1" ref="CW31" ca="1">INDIRECT("'5)個別表'!I"&amp;(A31-1)*39+34)</f>
        <v>0</v>
      </c>
      <c r="CX31" cm="1">
        <f t="array" aca="1" ref="CX31" ca="1">INDIRECT("'5)個別表'!J"&amp;(A31-1)*39+34)</f>
        <v>0</v>
      </c>
      <c r="CY31" cm="1">
        <f t="array" aca="1" ref="CY31" ca="1">INDIRECT("'5)個別表'!K"&amp;(A31-1)*39+34)</f>
        <v>0</v>
      </c>
      <c r="CZ31" cm="1">
        <f t="array" aca="1" ref="CZ31" ca="1">INDIRECT("'5)個別表'!C"&amp;(A31-1)*39+35)</f>
        <v>0</v>
      </c>
      <c r="DA31" cm="1">
        <f t="array" aca="1" ref="DA31" ca="1">INDIRECT("'5)個別表'!D"&amp;(A31-1)*39+35)</f>
        <v>0</v>
      </c>
      <c r="DB31" cm="1">
        <f t="array" aca="1" ref="DB31" ca="1">INDIRECT("'5)個別表'!E"&amp;(A31-1)*39+35)</f>
        <v>0</v>
      </c>
      <c r="DC31" cm="1">
        <f t="array" aca="1" ref="DC31" ca="1">INDIRECT("'5)個別表'!F"&amp;(A31-1)*39+35)</f>
        <v>0</v>
      </c>
      <c r="DD31" cm="1">
        <f t="array" aca="1" ref="DD31" ca="1">INDIRECT("'5)個別表'!G"&amp;(A31-1)*39+35)</f>
        <v>0</v>
      </c>
      <c r="DE31" cm="1">
        <f t="array" aca="1" ref="DE31" ca="1">INDIRECT("'5)個別表'!H"&amp;(A31-1)*39+35)</f>
        <v>0</v>
      </c>
      <c r="DF31" cm="1">
        <f t="array" aca="1" ref="DF31" ca="1">INDIRECT("'5)個別表'!I"&amp;(A31-1)*39+35)</f>
        <v>0</v>
      </c>
      <c r="DG31" cm="1">
        <f t="array" aca="1" ref="DG31" ca="1">INDIRECT("'5)個別表'!J"&amp;(A31-1)*39+35)</f>
        <v>0</v>
      </c>
      <c r="DH31" cm="1">
        <f t="array" aca="1" ref="DH31" ca="1">INDIRECT("'5)個別表'!K"&amp;(A31-1)*39+35)</f>
        <v>0</v>
      </c>
      <c r="DI31" cm="1">
        <f t="array" aca="1" ref="DI31" ca="1">INDIRECT("'5)個別表'!C"&amp;(A31-1)*39+36)</f>
        <v>0</v>
      </c>
      <c r="DJ31" cm="1">
        <f t="array" aca="1" ref="DJ31" ca="1">INDIRECT("'5)個別表'!D"&amp;(A31-1)*39+36)</f>
        <v>0</v>
      </c>
      <c r="DK31" cm="1">
        <f t="array" aca="1" ref="DK31" ca="1">INDIRECT("'5)個別表'!E"&amp;(A31-1)*39+36)</f>
        <v>0</v>
      </c>
      <c r="DL31" cm="1">
        <f t="array" aca="1" ref="DL31" ca="1">INDIRECT("'5)個別表'!F"&amp;(A31-1)*39+36)</f>
        <v>0</v>
      </c>
      <c r="DM31" cm="1">
        <f t="array" aca="1" ref="DM31" ca="1">INDIRECT("'5)個別表'!G"&amp;(A31-1)*39+36)</f>
        <v>0</v>
      </c>
      <c r="DN31" cm="1">
        <f t="array" aca="1" ref="DN31" ca="1">INDIRECT("'5)個別表'!H"&amp;(A31-1)*39+36)</f>
        <v>0</v>
      </c>
      <c r="DO31" cm="1">
        <f t="array" aca="1" ref="DO31" ca="1">INDIRECT("'5)個別表'!I"&amp;(A31-1)*39+36)</f>
        <v>0</v>
      </c>
      <c r="DP31" cm="1">
        <f t="array" aca="1" ref="DP31" ca="1">INDIRECT("'5)個別表'!J"&amp;(A31-1)*39+36)</f>
        <v>0</v>
      </c>
      <c r="DQ31" cm="1">
        <f t="array" aca="1" ref="DQ31" ca="1">INDIRECT("'5)個別表'!K"&amp;(A31-1)*39+36)</f>
        <v>0</v>
      </c>
      <c r="DR31" cm="1">
        <f t="array" aca="1" ref="DR31" ca="1">INDIRECT("'5)個別表'!C"&amp;(A31-1)*39+37)</f>
        <v>0</v>
      </c>
      <c r="DS31" cm="1">
        <f t="array" aca="1" ref="DS31" ca="1">INDIRECT("'5)個別表'!D"&amp;(A31-1)*39+37)</f>
        <v>0</v>
      </c>
      <c r="DT31" cm="1">
        <f t="array" aca="1" ref="DT31" ca="1">INDIRECT("'5)個別表'!E"&amp;(A31-1)*39+37)</f>
        <v>0</v>
      </c>
      <c r="DU31" cm="1">
        <f t="array" aca="1" ref="DU31" ca="1">INDIRECT("'5)個別表'!F"&amp;(A31-1)*39+37)</f>
        <v>0</v>
      </c>
      <c r="DV31" cm="1">
        <f t="array" aca="1" ref="DV31" ca="1">INDIRECT("'5)個別表'!G"&amp;(A31-1)*39+37)</f>
        <v>0</v>
      </c>
      <c r="DW31" cm="1">
        <f t="array" aca="1" ref="DW31" ca="1">INDIRECT("'5)個別表'!H"&amp;(A31-1)*39+37)</f>
        <v>0</v>
      </c>
      <c r="DX31" cm="1">
        <f t="array" aca="1" ref="DX31" ca="1">INDIRECT("'5)個別表'!I"&amp;(A31-1)*39+37)</f>
        <v>0</v>
      </c>
      <c r="DY31" cm="1">
        <f t="array" aca="1" ref="DY31" ca="1">INDIRECT("'5)個別表'!J"&amp;(A31-1)*39+37)</f>
        <v>0</v>
      </c>
      <c r="DZ31" cm="1">
        <f t="array" aca="1" ref="DZ31" ca="1">INDIRECT("'5)個別表'!K"&amp;(A31-1)*39+37)</f>
        <v>0</v>
      </c>
      <c r="EA31" cm="1">
        <f t="array" aca="1" ref="EA31" ca="1">INDIRECT("'5)個別表'!C"&amp;(A31-1)*39+38)</f>
        <v>0</v>
      </c>
      <c r="EB31" cm="1">
        <f t="array" aca="1" ref="EB31" ca="1">INDIRECT("'5)個別表'!D"&amp;(A31-1)*39+38)</f>
        <v>0</v>
      </c>
      <c r="EC31" cm="1">
        <f t="array" aca="1" ref="EC31" ca="1">INDIRECT("'5)個別表'!E"&amp;(A31-1)*39+38)</f>
        <v>0</v>
      </c>
      <c r="ED31" cm="1">
        <f t="array" aca="1" ref="ED31" ca="1">INDIRECT("'5)個別表'!F"&amp;(A31-1)*39+38)</f>
        <v>0</v>
      </c>
      <c r="EE31" cm="1">
        <f t="array" aca="1" ref="EE31" ca="1">INDIRECT("'5)個別表'!G"&amp;(A31-1)*39+38)</f>
        <v>0</v>
      </c>
      <c r="EF31" cm="1">
        <f t="array" aca="1" ref="EF31" ca="1">INDIRECT("'5)個別表'!H"&amp;(A31-1)*39+38)</f>
        <v>0</v>
      </c>
      <c r="EG31" cm="1">
        <f t="array" aca="1" ref="EG31" ca="1">INDIRECT("'5)個別表'!I"&amp;(A31-1)*39+38)</f>
        <v>0</v>
      </c>
      <c r="EH31" cm="1">
        <f t="array" aca="1" ref="EH31" ca="1">INDIRECT("'5)個別表'!J"&amp;(A31-1)*39+38)</f>
        <v>0</v>
      </c>
      <c r="EI31" cm="1">
        <f t="array" aca="1" ref="EI31" ca="1">INDIRECT("'5)個別表'!K"&amp;(A31-1)*39+38)</f>
        <v>0</v>
      </c>
      <c r="EJ31" t="str" cm="1">
        <f t="array" aca="1" ref="EJ31" ca="1">INDIRECT("'5)個別表'!C"&amp;(A31-1)*39+39)</f>
        <v>空欄あり</v>
      </c>
      <c r="EK31" t="str" cm="1">
        <f t="array" aca="1" ref="EK31" ca="1">INDIRECT("'5)個別表'!D"&amp;(A31-1)*39+39)</f>
        <v>空欄あり</v>
      </c>
      <c r="EL31" t="str" cm="1">
        <f t="array" aca="1" ref="EL31" ca="1">INDIRECT("'5)個別表'!C"&amp;(A31-1)*39+40)</f>
        <v>-</v>
      </c>
      <c r="EM31" t="str" cm="1">
        <f t="array" aca="1" ref="EM31" ca="1">INDIRECT("'5)個別表'!D"&amp;(A31-1)*39+40)</f>
        <v>-</v>
      </c>
      <c r="EN31" t="str" cm="1">
        <f t="array" aca="1" ref="EN31" ca="1">INDIRECT("'5)個別表'!E"&amp;(A31-1)*39+40)</f>
        <v>-</v>
      </c>
    </row>
    <row r="32" spans="1:144">
      <c r="A32">
        <v>31</v>
      </c>
      <c r="B32" cm="1">
        <f t="array" aca="1" ref="B32" ca="1">INDIRECT("'5)個別表'!H"&amp;(A32-1)*39+5)</f>
        <v>0</v>
      </c>
      <c r="C32" cm="1">
        <f t="array" aca="1" ref="C32" ca="1">INDIRECT("'5)個別表'!C"&amp;(A32-1)*39+7)</f>
        <v>0</v>
      </c>
      <c r="D32" cm="1">
        <f t="array" aca="1" ref="D32" ca="1">INDIRECT("'5)個別表'!C"&amp;(A32-1)*39+8)</f>
        <v>0</v>
      </c>
      <c r="E32" cm="1">
        <f t="array" aca="1" ref="E32" ca="1">INDIRECT("'5)個別表'!C"&amp;(A32-1)*39+9)</f>
        <v>0</v>
      </c>
      <c r="F32" cm="1">
        <f t="array" aca="1" ref="F32" ca="1">INDIRECT("'5)個別表'!C"&amp;(A32-1)*39+10)</f>
        <v>0</v>
      </c>
      <c r="G32" cm="1">
        <f t="array" aca="1" ref="G32" ca="1">INDIRECT("'5)個別表'!F"&amp;(A32-1)*39+10)</f>
        <v>0</v>
      </c>
      <c r="H32" cm="1">
        <f t="array" aca="1" ref="H32" ca="1">INDIRECT("'5)個別表'!I"&amp;(A32-1)*39+10)</f>
        <v>0</v>
      </c>
      <c r="I32" cm="1">
        <f t="array" aca="1" ref="I32" ca="1">INDIRECT("'5)個別表'!C"&amp;(A32-1)*39+11)</f>
        <v>0</v>
      </c>
      <c r="J32" cm="1">
        <f t="array" aca="1" ref="J32" ca="1">INDIRECT("'5)個別表'!C"&amp;(A32-1)*39+12)</f>
        <v>0</v>
      </c>
      <c r="K32" cm="1">
        <f t="array" aca="1" ref="K32" ca="1">INDIRECT("'5)個別表'!C"&amp;(A32-1)*39+16)</f>
        <v>0</v>
      </c>
      <c r="L32" cm="1">
        <f t="array" aca="1" ref="L32" ca="1">INDIRECT("'5)個別表'!F"&amp;(A32-1)*39+16)</f>
        <v>0</v>
      </c>
      <c r="M32" cm="1">
        <f t="array" aca="1" ref="M32" ca="1">INDIRECT("'5)個別表'!H"&amp;(A32-1)*39+16)</f>
        <v>0</v>
      </c>
      <c r="N32" cm="1">
        <f t="array" aca="1" ref="N32" ca="1">INDIRECT("'5)個別表'!J"&amp;(A32-1)*39+16)</f>
        <v>0</v>
      </c>
      <c r="O32" cm="1">
        <f t="array" aca="1" ref="O32" ca="1">INDIRECT("'5)個別表'!C"&amp;(A32-1)*39+17)</f>
        <v>0</v>
      </c>
      <c r="P32" cm="1">
        <f t="array" aca="1" ref="P32" ca="1">INDIRECT("'5)個別表'!F"&amp;(A32-1)*39+17)</f>
        <v>0</v>
      </c>
      <c r="Q32" cm="1">
        <f t="array" aca="1" ref="Q32" ca="1">INDIRECT("'5)個別表'!H"&amp;(A32-1)*39+17)</f>
        <v>0</v>
      </c>
      <c r="R32" cm="1">
        <f t="array" aca="1" ref="R32" ca="1">INDIRECT("'5)個別表'!J"&amp;(A32-1)*39+17)</f>
        <v>0</v>
      </c>
      <c r="S32" cm="1">
        <f t="array" aca="1" ref="S32" ca="1">INDIRECT("'5)個別表'!C"&amp;(A32-1)*39+18)</f>
        <v>0</v>
      </c>
      <c r="T32" cm="1">
        <f t="array" aca="1" ref="T32" ca="1">INDIRECT("'5)個別表'!D"&amp;(A32-1)*39+23)</f>
        <v>0</v>
      </c>
      <c r="U32" cm="1">
        <f t="array" aca="1" ref="U32" ca="1">INDIRECT("'5)個別表'!I"&amp;(A32-1)*39+23)</f>
        <v>0</v>
      </c>
      <c r="V32" cm="1">
        <f t="array" aca="1" ref="V32" ca="1">INDIRECT("'5)個別表'!C"&amp;(A32-1)*39+26)</f>
        <v>0</v>
      </c>
      <c r="W32" cm="1">
        <f t="array" aca="1" ref="W32" ca="1">INDIRECT("'5)個別表'!D"&amp;(A32-1)*39+26)</f>
        <v>0</v>
      </c>
      <c r="X32" cm="1">
        <f t="array" aca="1" ref="X32" ca="1">INDIRECT("'5)個別表'!E"&amp;(A32-1)*39+26)</f>
        <v>0</v>
      </c>
      <c r="Y32" cm="1">
        <f t="array" aca="1" ref="Y32" ca="1">INDIRECT("'5)個別表'!F"&amp;(A32-1)*39+26)</f>
        <v>0</v>
      </c>
      <c r="Z32" cm="1">
        <f t="array" aca="1" ref="Z32" ca="1">INDIRECT("'5)個別表'!G"&amp;(A32-1)*39+26)</f>
        <v>0</v>
      </c>
      <c r="AA32" cm="1">
        <f t="array" aca="1" ref="AA32" ca="1">INDIRECT("'5)個別表'!H"&amp;(A32-1)*39+26)</f>
        <v>0</v>
      </c>
      <c r="AB32" cm="1">
        <f t="array" aca="1" ref="AB32" ca="1">INDIRECT("'5)個別表'!I"&amp;(A32-1)*39+26)</f>
        <v>0</v>
      </c>
      <c r="AC32" cm="1">
        <f t="array" aca="1" ref="AC32" ca="1">INDIRECT("'5)個別表'!J"&amp;(A32-1)*39+26)</f>
        <v>0</v>
      </c>
      <c r="AD32" cm="1">
        <f t="array" aca="1" ref="AD32" ca="1">INDIRECT("'5)個別表'!K"&amp;(A32-1)*39+26)</f>
        <v>0</v>
      </c>
      <c r="AE32" cm="1">
        <f t="array" aca="1" ref="AE32" ca="1">INDIRECT("'5)個別表'!C"&amp;(A32-1)*39+27)</f>
        <v>0</v>
      </c>
      <c r="AF32" cm="1">
        <f t="array" aca="1" ref="AF32" ca="1">INDIRECT("'5)個別表'!D"&amp;(A32-1)*39+27)</f>
        <v>0</v>
      </c>
      <c r="AG32" cm="1">
        <f t="array" aca="1" ref="AG32" ca="1">INDIRECT("'5)個別表'!E"&amp;(A32-1)*39+27)</f>
        <v>0</v>
      </c>
      <c r="AH32" cm="1">
        <f t="array" aca="1" ref="AH32" ca="1">INDIRECT("'5)個別表'!F"&amp;(A32-1)*39+27)</f>
        <v>0</v>
      </c>
      <c r="AI32" cm="1">
        <f t="array" aca="1" ref="AI32" ca="1">INDIRECT("'5)個別表'!G"&amp;(A32-1)*39+27)</f>
        <v>0</v>
      </c>
      <c r="AJ32" cm="1">
        <f t="array" aca="1" ref="AJ32" ca="1">INDIRECT("'5)個別表'!H"&amp;(A32-1)*39+27)</f>
        <v>0</v>
      </c>
      <c r="AK32" cm="1">
        <f t="array" aca="1" ref="AK32" ca="1">INDIRECT("'5)個別表'!I"&amp;(A32-1)*39+27)</f>
        <v>0</v>
      </c>
      <c r="AL32" cm="1">
        <f t="array" aca="1" ref="AL32" ca="1">INDIRECT("'5)個別表'!J"&amp;(A32-1)*39+27)</f>
        <v>0</v>
      </c>
      <c r="AM32" cm="1">
        <f t="array" aca="1" ref="AM32" ca="1">INDIRECT("'5)個別表'!K"&amp;(A32-1)*39+27)</f>
        <v>0</v>
      </c>
      <c r="AN32" cm="1">
        <f t="array" aca="1" ref="AN32" ca="1">INDIRECT("'5)個別表'!C"&amp;(A32-1)*39+28)</f>
        <v>0</v>
      </c>
      <c r="AO32" cm="1">
        <f t="array" aca="1" ref="AO32" ca="1">INDIRECT("'5)個別表'!D"&amp;(A32-1)*39+28)</f>
        <v>0</v>
      </c>
      <c r="AP32" cm="1">
        <f t="array" aca="1" ref="AP32" ca="1">INDIRECT("'5)個別表'!E"&amp;(A32-1)*39+28)</f>
        <v>0</v>
      </c>
      <c r="AQ32" cm="1">
        <f t="array" aca="1" ref="AQ32" ca="1">INDIRECT("'5)個別表'!F"&amp;(A32-1)*39+28)</f>
        <v>0</v>
      </c>
      <c r="AR32" cm="1">
        <f t="array" aca="1" ref="AR32" ca="1">INDIRECT("'5)個別表'!G"&amp;(A32-1)*39+28)</f>
        <v>0</v>
      </c>
      <c r="AS32" cm="1">
        <f t="array" aca="1" ref="AS32" ca="1">INDIRECT("'5)個別表'!H"&amp;(A32-1)*39+28)</f>
        <v>0</v>
      </c>
      <c r="AT32" cm="1">
        <f t="array" aca="1" ref="AT32" ca="1">INDIRECT("'5)個別表'!I"&amp;(A32-1)*39+28)</f>
        <v>0</v>
      </c>
      <c r="AU32" cm="1">
        <f t="array" aca="1" ref="AU32" ca="1">INDIRECT("'5)個別表'!J"&amp;(A32-1)*39+28)</f>
        <v>0</v>
      </c>
      <c r="AV32" cm="1">
        <f t="array" aca="1" ref="AV32" ca="1">INDIRECT("'5)個別表'!K"&amp;(A32-1)*39+28)</f>
        <v>0</v>
      </c>
      <c r="AW32" cm="1">
        <f t="array" aca="1" ref="AW32" ca="1">INDIRECT("'5)個別表'!C"&amp;(A32-1)*39+29)</f>
        <v>0</v>
      </c>
      <c r="AX32" cm="1">
        <f t="array" aca="1" ref="AX32" ca="1">INDIRECT("'5)個別表'!D"&amp;(A32-1)*39+29)</f>
        <v>0</v>
      </c>
      <c r="AY32" cm="1">
        <f t="array" aca="1" ref="AY32" ca="1">INDIRECT("'5)個別表'!E"&amp;(A32-1)*39+29)</f>
        <v>0</v>
      </c>
      <c r="AZ32" cm="1">
        <f t="array" aca="1" ref="AZ32" ca="1">INDIRECT("'5)個別表'!F"&amp;(A32-1)*39+29)</f>
        <v>0</v>
      </c>
      <c r="BA32" cm="1">
        <f t="array" aca="1" ref="BA32" ca="1">INDIRECT("'5)個別表'!G"&amp;(A32-1)*39+29)</f>
        <v>0</v>
      </c>
      <c r="BB32" cm="1">
        <f t="array" aca="1" ref="BB32" ca="1">INDIRECT("'5)個別表'!H"&amp;(A32-1)*39+29)</f>
        <v>0</v>
      </c>
      <c r="BC32" cm="1">
        <f t="array" aca="1" ref="BC32" ca="1">INDIRECT("'5)個別表'!I"&amp;(A32-1)*39+29)</f>
        <v>0</v>
      </c>
      <c r="BD32" cm="1">
        <f t="array" aca="1" ref="BD32" ca="1">INDIRECT("'5)個別表'!J"&amp;(A32-1)*39+29)</f>
        <v>0</v>
      </c>
      <c r="BE32" cm="1">
        <f t="array" aca="1" ref="BE32" ca="1">INDIRECT("'5)個別表'!K"&amp;(A32-1)*39+29)</f>
        <v>0</v>
      </c>
      <c r="BF32" cm="1">
        <f t="array" aca="1" ref="BF32" ca="1">INDIRECT("'5)個別表'!C"&amp;(A32-1)*39+30)</f>
        <v>0</v>
      </c>
      <c r="BG32" cm="1">
        <f t="array" aca="1" ref="BG32" ca="1">INDIRECT("'5)個別表'!D"&amp;(A32-1)*39+30)</f>
        <v>0</v>
      </c>
      <c r="BH32" cm="1">
        <f t="array" aca="1" ref="BH32" ca="1">INDIRECT("'5)個別表'!E"&amp;(A32-1)*39+30)</f>
        <v>0</v>
      </c>
      <c r="BI32" cm="1">
        <f t="array" aca="1" ref="BI32" ca="1">INDIRECT("'5)個別表'!F"&amp;(A32-1)*39+30)</f>
        <v>0</v>
      </c>
      <c r="BJ32" cm="1">
        <f t="array" aca="1" ref="BJ32" ca="1">INDIRECT("'5)個別表'!G"&amp;(A32-1)*39+30)</f>
        <v>0</v>
      </c>
      <c r="BK32" cm="1">
        <f t="array" aca="1" ref="BK32" ca="1">INDIRECT("'5)個別表'!H"&amp;(A32-1)*39+30)</f>
        <v>0</v>
      </c>
      <c r="BL32" cm="1">
        <f t="array" aca="1" ref="BL32" ca="1">INDIRECT("'5)個別表'!I"&amp;(A32-1)*39+30)</f>
        <v>0</v>
      </c>
      <c r="BM32" cm="1">
        <f t="array" aca="1" ref="BM32" ca="1">INDIRECT("'5)個別表'!J"&amp;(A32-1)*39+30)</f>
        <v>0</v>
      </c>
      <c r="BN32" cm="1">
        <f t="array" aca="1" ref="BN32" ca="1">INDIRECT("'5)個別表'!K"&amp;(A32-1)*39+30)</f>
        <v>0</v>
      </c>
      <c r="BO32" cm="1">
        <f t="array" aca="1" ref="BO32" ca="1">INDIRECT("'5)個別表'!C"&amp;(A32-1)*39+31)</f>
        <v>0</v>
      </c>
      <c r="BP32" cm="1">
        <f t="array" aca="1" ref="BP32" ca="1">INDIRECT("'5)個別表'!D"&amp;(A32-1)*39+31)</f>
        <v>0</v>
      </c>
      <c r="BQ32" cm="1">
        <f t="array" aca="1" ref="BQ32" ca="1">INDIRECT("'5)個別表'!E"&amp;(A32-1)*39+31)</f>
        <v>0</v>
      </c>
      <c r="BR32" cm="1">
        <f t="array" aca="1" ref="BR32" ca="1">INDIRECT("'5)個別表'!F"&amp;(A32-1)*39+31)</f>
        <v>0</v>
      </c>
      <c r="BS32" cm="1">
        <f t="array" aca="1" ref="BS32" ca="1">INDIRECT("'5)個別表'!G"&amp;(A32-1)*39+31)</f>
        <v>0</v>
      </c>
      <c r="BT32" cm="1">
        <f t="array" aca="1" ref="BT32" ca="1">INDIRECT("'5)個別表'!H"&amp;(A32-1)*39+31)</f>
        <v>0</v>
      </c>
      <c r="BU32" cm="1">
        <f t="array" aca="1" ref="BU32" ca="1">INDIRECT("'5)個別表'!I"&amp;(A32-1)*39+31)</f>
        <v>0</v>
      </c>
      <c r="BV32" cm="1">
        <f t="array" aca="1" ref="BV32" ca="1">INDIRECT("'5)個別表'!J"&amp;(A32-1)*39+31)</f>
        <v>0</v>
      </c>
      <c r="BW32" cm="1">
        <f t="array" aca="1" ref="BW32" ca="1">INDIRECT("'5)個別表'!K"&amp;(A32-1)*39+31)</f>
        <v>0</v>
      </c>
      <c r="BX32" cm="1">
        <f t="array" aca="1" ref="BX32" ca="1">INDIRECT("'5)個別表'!C"&amp;(A32-1)*39+32)</f>
        <v>0</v>
      </c>
      <c r="BY32" cm="1">
        <f t="array" aca="1" ref="BY32" ca="1">INDIRECT("'5)個別表'!D"&amp;(A32-1)*39+32)</f>
        <v>0</v>
      </c>
      <c r="BZ32" cm="1">
        <f t="array" aca="1" ref="BZ32" ca="1">INDIRECT("'5)個別表'!E"&amp;(A32-1)*39+32)</f>
        <v>0</v>
      </c>
      <c r="CA32" cm="1">
        <f t="array" aca="1" ref="CA32" ca="1">INDIRECT("'5)個別表'!F"&amp;(A32-1)*39+32)</f>
        <v>0</v>
      </c>
      <c r="CB32" cm="1">
        <f t="array" aca="1" ref="CB32" ca="1">INDIRECT("'5)個別表'!G"&amp;(A32-1)*39+32)</f>
        <v>0</v>
      </c>
      <c r="CC32" cm="1">
        <f t="array" aca="1" ref="CC32" ca="1">INDIRECT("'5)個別表'!H"&amp;(A32-1)*39+32)</f>
        <v>0</v>
      </c>
      <c r="CD32" cm="1">
        <f t="array" aca="1" ref="CD32" ca="1">INDIRECT("'5)個別表'!I"&amp;(A32-1)*39+32)</f>
        <v>0</v>
      </c>
      <c r="CE32" cm="1">
        <f t="array" aca="1" ref="CE32" ca="1">INDIRECT("'5)個別表'!J"&amp;(A32-1)*39+32)</f>
        <v>0</v>
      </c>
      <c r="CF32" cm="1">
        <f t="array" aca="1" ref="CF32" ca="1">INDIRECT("'5)個別表'!K"&amp;(A32-1)*39+32)</f>
        <v>0</v>
      </c>
      <c r="CG32" t="str" cm="1">
        <f t="array" aca="1" ref="CG32" ca="1">INDIRECT("'5)個別表'!A"&amp;(A32-1)*39+33)</f>
        <v>⑧選択してください（プルダウン）</v>
      </c>
      <c r="CH32" cm="1">
        <f t="array" aca="1" ref="CH32" ca="1">INDIRECT("'5)個別表'!C"&amp;(A32-1)*39+33)</f>
        <v>0</v>
      </c>
      <c r="CI32" cm="1">
        <f t="array" aca="1" ref="CI32" ca="1">INDIRECT("'5)個別表'!D"&amp;(A32-1)*39+33)</f>
        <v>0</v>
      </c>
      <c r="CJ32" cm="1">
        <f t="array" aca="1" ref="CJ32" ca="1">INDIRECT("'5)個別表'!E"&amp;(A32-1)*39+33)</f>
        <v>0</v>
      </c>
      <c r="CK32" cm="1">
        <f t="array" aca="1" ref="CK32" ca="1">INDIRECT("'5)個別表'!F"&amp;(A32-1)*39+33)</f>
        <v>0</v>
      </c>
      <c r="CL32" cm="1">
        <f t="array" aca="1" ref="CL32" ca="1">INDIRECT("'5)個別表'!G"&amp;(A32-1)*39+33)</f>
        <v>0</v>
      </c>
      <c r="CM32" cm="1">
        <f t="array" aca="1" ref="CM32" ca="1">INDIRECT("'5)個別表'!H"&amp;(A32-1)*39+33)</f>
        <v>0</v>
      </c>
      <c r="CN32" cm="1">
        <f t="array" aca="1" ref="CN32" ca="1">INDIRECT("'5)個別表'!I"&amp;(A32-1)*39+33)</f>
        <v>0</v>
      </c>
      <c r="CO32" cm="1">
        <f t="array" aca="1" ref="CO32" ca="1">INDIRECT("'5)個別表'!J"&amp;(A32-1)*39+33)</f>
        <v>0</v>
      </c>
      <c r="CP32" cm="1">
        <f t="array" aca="1" ref="CP32" ca="1">INDIRECT("'5)個別表'!K"&amp;(A32-1)*39+33)</f>
        <v>0</v>
      </c>
      <c r="CQ32" cm="1">
        <f t="array" aca="1" ref="CQ32" ca="1">INDIRECT("'5)個別表'!C"&amp;(A32-1)*39+34)</f>
        <v>0</v>
      </c>
      <c r="CR32" cm="1">
        <f t="array" aca="1" ref="CR32" ca="1">INDIRECT("'5)個別表'!D"&amp;(A32-1)*39+34)</f>
        <v>0</v>
      </c>
      <c r="CS32" cm="1">
        <f t="array" aca="1" ref="CS32" ca="1">INDIRECT("'5)個別表'!E"&amp;(A32-1)*39+34)</f>
        <v>0</v>
      </c>
      <c r="CT32" cm="1">
        <f t="array" aca="1" ref="CT32" ca="1">INDIRECT("'5)個別表'!F"&amp;(A32-1)*39+34)</f>
        <v>0</v>
      </c>
      <c r="CU32" cm="1">
        <f t="array" aca="1" ref="CU32" ca="1">INDIRECT("'5)個別表'!G"&amp;(A32-1)*39+34)</f>
        <v>0</v>
      </c>
      <c r="CV32" cm="1">
        <f t="array" aca="1" ref="CV32" ca="1">INDIRECT("'5)個別表'!H"&amp;(A32-1)*39+34)</f>
        <v>0</v>
      </c>
      <c r="CW32" cm="1">
        <f t="array" aca="1" ref="CW32" ca="1">INDIRECT("'5)個別表'!I"&amp;(A32-1)*39+34)</f>
        <v>0</v>
      </c>
      <c r="CX32" cm="1">
        <f t="array" aca="1" ref="CX32" ca="1">INDIRECT("'5)個別表'!J"&amp;(A32-1)*39+34)</f>
        <v>0</v>
      </c>
      <c r="CY32" cm="1">
        <f t="array" aca="1" ref="CY32" ca="1">INDIRECT("'5)個別表'!K"&amp;(A32-1)*39+34)</f>
        <v>0</v>
      </c>
      <c r="CZ32" cm="1">
        <f t="array" aca="1" ref="CZ32" ca="1">INDIRECT("'5)個別表'!C"&amp;(A32-1)*39+35)</f>
        <v>0</v>
      </c>
      <c r="DA32" cm="1">
        <f t="array" aca="1" ref="DA32" ca="1">INDIRECT("'5)個別表'!D"&amp;(A32-1)*39+35)</f>
        <v>0</v>
      </c>
      <c r="DB32" cm="1">
        <f t="array" aca="1" ref="DB32" ca="1">INDIRECT("'5)個別表'!E"&amp;(A32-1)*39+35)</f>
        <v>0</v>
      </c>
      <c r="DC32" cm="1">
        <f t="array" aca="1" ref="DC32" ca="1">INDIRECT("'5)個別表'!F"&amp;(A32-1)*39+35)</f>
        <v>0</v>
      </c>
      <c r="DD32" cm="1">
        <f t="array" aca="1" ref="DD32" ca="1">INDIRECT("'5)個別表'!G"&amp;(A32-1)*39+35)</f>
        <v>0</v>
      </c>
      <c r="DE32" cm="1">
        <f t="array" aca="1" ref="DE32" ca="1">INDIRECT("'5)個別表'!H"&amp;(A32-1)*39+35)</f>
        <v>0</v>
      </c>
      <c r="DF32" cm="1">
        <f t="array" aca="1" ref="DF32" ca="1">INDIRECT("'5)個別表'!I"&amp;(A32-1)*39+35)</f>
        <v>0</v>
      </c>
      <c r="DG32" cm="1">
        <f t="array" aca="1" ref="DG32" ca="1">INDIRECT("'5)個別表'!J"&amp;(A32-1)*39+35)</f>
        <v>0</v>
      </c>
      <c r="DH32" cm="1">
        <f t="array" aca="1" ref="DH32" ca="1">INDIRECT("'5)個別表'!K"&amp;(A32-1)*39+35)</f>
        <v>0</v>
      </c>
      <c r="DI32" cm="1">
        <f t="array" aca="1" ref="DI32" ca="1">INDIRECT("'5)個別表'!C"&amp;(A32-1)*39+36)</f>
        <v>0</v>
      </c>
      <c r="DJ32" cm="1">
        <f t="array" aca="1" ref="DJ32" ca="1">INDIRECT("'5)個別表'!D"&amp;(A32-1)*39+36)</f>
        <v>0</v>
      </c>
      <c r="DK32" cm="1">
        <f t="array" aca="1" ref="DK32" ca="1">INDIRECT("'5)個別表'!E"&amp;(A32-1)*39+36)</f>
        <v>0</v>
      </c>
      <c r="DL32" cm="1">
        <f t="array" aca="1" ref="DL32" ca="1">INDIRECT("'5)個別表'!F"&amp;(A32-1)*39+36)</f>
        <v>0</v>
      </c>
      <c r="DM32" cm="1">
        <f t="array" aca="1" ref="DM32" ca="1">INDIRECT("'5)個別表'!G"&amp;(A32-1)*39+36)</f>
        <v>0</v>
      </c>
      <c r="DN32" cm="1">
        <f t="array" aca="1" ref="DN32" ca="1">INDIRECT("'5)個別表'!H"&amp;(A32-1)*39+36)</f>
        <v>0</v>
      </c>
      <c r="DO32" cm="1">
        <f t="array" aca="1" ref="DO32" ca="1">INDIRECT("'5)個別表'!I"&amp;(A32-1)*39+36)</f>
        <v>0</v>
      </c>
      <c r="DP32" cm="1">
        <f t="array" aca="1" ref="DP32" ca="1">INDIRECT("'5)個別表'!J"&amp;(A32-1)*39+36)</f>
        <v>0</v>
      </c>
      <c r="DQ32" cm="1">
        <f t="array" aca="1" ref="DQ32" ca="1">INDIRECT("'5)個別表'!K"&amp;(A32-1)*39+36)</f>
        <v>0</v>
      </c>
      <c r="DR32" cm="1">
        <f t="array" aca="1" ref="DR32" ca="1">INDIRECT("'5)個別表'!C"&amp;(A32-1)*39+37)</f>
        <v>0</v>
      </c>
      <c r="DS32" cm="1">
        <f t="array" aca="1" ref="DS32" ca="1">INDIRECT("'5)個別表'!D"&amp;(A32-1)*39+37)</f>
        <v>0</v>
      </c>
      <c r="DT32" cm="1">
        <f t="array" aca="1" ref="DT32" ca="1">INDIRECT("'5)個別表'!E"&amp;(A32-1)*39+37)</f>
        <v>0</v>
      </c>
      <c r="DU32" cm="1">
        <f t="array" aca="1" ref="DU32" ca="1">INDIRECT("'5)個別表'!F"&amp;(A32-1)*39+37)</f>
        <v>0</v>
      </c>
      <c r="DV32" cm="1">
        <f t="array" aca="1" ref="DV32" ca="1">INDIRECT("'5)個別表'!G"&amp;(A32-1)*39+37)</f>
        <v>0</v>
      </c>
      <c r="DW32" cm="1">
        <f t="array" aca="1" ref="DW32" ca="1">INDIRECT("'5)個別表'!H"&amp;(A32-1)*39+37)</f>
        <v>0</v>
      </c>
      <c r="DX32" cm="1">
        <f t="array" aca="1" ref="DX32" ca="1">INDIRECT("'5)個別表'!I"&amp;(A32-1)*39+37)</f>
        <v>0</v>
      </c>
      <c r="DY32" cm="1">
        <f t="array" aca="1" ref="DY32" ca="1">INDIRECT("'5)個別表'!J"&amp;(A32-1)*39+37)</f>
        <v>0</v>
      </c>
      <c r="DZ32" cm="1">
        <f t="array" aca="1" ref="DZ32" ca="1">INDIRECT("'5)個別表'!K"&amp;(A32-1)*39+37)</f>
        <v>0</v>
      </c>
      <c r="EA32" cm="1">
        <f t="array" aca="1" ref="EA32" ca="1">INDIRECT("'5)個別表'!C"&amp;(A32-1)*39+38)</f>
        <v>0</v>
      </c>
      <c r="EB32" cm="1">
        <f t="array" aca="1" ref="EB32" ca="1">INDIRECT("'5)個別表'!D"&amp;(A32-1)*39+38)</f>
        <v>0</v>
      </c>
      <c r="EC32" cm="1">
        <f t="array" aca="1" ref="EC32" ca="1">INDIRECT("'5)個別表'!E"&amp;(A32-1)*39+38)</f>
        <v>0</v>
      </c>
      <c r="ED32" cm="1">
        <f t="array" aca="1" ref="ED32" ca="1">INDIRECT("'5)個別表'!F"&amp;(A32-1)*39+38)</f>
        <v>0</v>
      </c>
      <c r="EE32" cm="1">
        <f t="array" aca="1" ref="EE32" ca="1">INDIRECT("'5)個別表'!G"&amp;(A32-1)*39+38)</f>
        <v>0</v>
      </c>
      <c r="EF32" cm="1">
        <f t="array" aca="1" ref="EF32" ca="1">INDIRECT("'5)個別表'!H"&amp;(A32-1)*39+38)</f>
        <v>0</v>
      </c>
      <c r="EG32" cm="1">
        <f t="array" aca="1" ref="EG32" ca="1">INDIRECT("'5)個別表'!I"&amp;(A32-1)*39+38)</f>
        <v>0</v>
      </c>
      <c r="EH32" cm="1">
        <f t="array" aca="1" ref="EH32" ca="1">INDIRECT("'5)個別表'!J"&amp;(A32-1)*39+38)</f>
        <v>0</v>
      </c>
      <c r="EI32" cm="1">
        <f t="array" aca="1" ref="EI32" ca="1">INDIRECT("'5)個別表'!K"&amp;(A32-1)*39+38)</f>
        <v>0</v>
      </c>
      <c r="EJ32" t="str" cm="1">
        <f t="array" aca="1" ref="EJ32" ca="1">INDIRECT("'5)個別表'!C"&amp;(A32-1)*39+39)</f>
        <v>空欄あり</v>
      </c>
      <c r="EK32" t="str" cm="1">
        <f t="array" aca="1" ref="EK32" ca="1">INDIRECT("'5)個別表'!D"&amp;(A32-1)*39+39)</f>
        <v>空欄あり</v>
      </c>
      <c r="EL32" t="str" cm="1">
        <f t="array" aca="1" ref="EL32" ca="1">INDIRECT("'5)個別表'!C"&amp;(A32-1)*39+40)</f>
        <v>-</v>
      </c>
      <c r="EM32" t="str" cm="1">
        <f t="array" aca="1" ref="EM32" ca="1">INDIRECT("'5)個別表'!D"&amp;(A32-1)*39+40)</f>
        <v>-</v>
      </c>
      <c r="EN32" t="str" cm="1">
        <f t="array" aca="1" ref="EN32" ca="1">INDIRECT("'5)個別表'!E"&amp;(A32-1)*39+40)</f>
        <v>-</v>
      </c>
    </row>
    <row r="33" spans="1:144">
      <c r="A33">
        <v>32</v>
      </c>
      <c r="B33" cm="1">
        <f t="array" aca="1" ref="B33" ca="1">INDIRECT("'5)個別表'!H"&amp;(A33-1)*39+5)</f>
        <v>0</v>
      </c>
      <c r="C33" cm="1">
        <f t="array" aca="1" ref="C33" ca="1">INDIRECT("'5)個別表'!C"&amp;(A33-1)*39+7)</f>
        <v>0</v>
      </c>
      <c r="D33" cm="1">
        <f t="array" aca="1" ref="D33" ca="1">INDIRECT("'5)個別表'!C"&amp;(A33-1)*39+8)</f>
        <v>0</v>
      </c>
      <c r="E33" cm="1">
        <f t="array" aca="1" ref="E33" ca="1">INDIRECT("'5)個別表'!C"&amp;(A33-1)*39+9)</f>
        <v>0</v>
      </c>
      <c r="F33" cm="1">
        <f t="array" aca="1" ref="F33" ca="1">INDIRECT("'5)個別表'!C"&amp;(A33-1)*39+10)</f>
        <v>0</v>
      </c>
      <c r="G33" cm="1">
        <f t="array" aca="1" ref="G33" ca="1">INDIRECT("'5)個別表'!F"&amp;(A33-1)*39+10)</f>
        <v>0</v>
      </c>
      <c r="H33" cm="1">
        <f t="array" aca="1" ref="H33" ca="1">INDIRECT("'5)個別表'!I"&amp;(A33-1)*39+10)</f>
        <v>0</v>
      </c>
      <c r="I33" cm="1">
        <f t="array" aca="1" ref="I33" ca="1">INDIRECT("'5)個別表'!C"&amp;(A33-1)*39+11)</f>
        <v>0</v>
      </c>
      <c r="J33" cm="1">
        <f t="array" aca="1" ref="J33" ca="1">INDIRECT("'5)個別表'!C"&amp;(A33-1)*39+12)</f>
        <v>0</v>
      </c>
      <c r="K33" cm="1">
        <f t="array" aca="1" ref="K33" ca="1">INDIRECT("'5)個別表'!C"&amp;(A33-1)*39+16)</f>
        <v>0</v>
      </c>
      <c r="L33" cm="1">
        <f t="array" aca="1" ref="L33" ca="1">INDIRECT("'5)個別表'!F"&amp;(A33-1)*39+16)</f>
        <v>0</v>
      </c>
      <c r="M33" cm="1">
        <f t="array" aca="1" ref="M33" ca="1">INDIRECT("'5)個別表'!H"&amp;(A33-1)*39+16)</f>
        <v>0</v>
      </c>
      <c r="N33" cm="1">
        <f t="array" aca="1" ref="N33" ca="1">INDIRECT("'5)個別表'!J"&amp;(A33-1)*39+16)</f>
        <v>0</v>
      </c>
      <c r="O33" cm="1">
        <f t="array" aca="1" ref="O33" ca="1">INDIRECT("'5)個別表'!C"&amp;(A33-1)*39+17)</f>
        <v>0</v>
      </c>
      <c r="P33" cm="1">
        <f t="array" aca="1" ref="P33" ca="1">INDIRECT("'5)個別表'!F"&amp;(A33-1)*39+17)</f>
        <v>0</v>
      </c>
      <c r="Q33" cm="1">
        <f t="array" aca="1" ref="Q33" ca="1">INDIRECT("'5)個別表'!H"&amp;(A33-1)*39+17)</f>
        <v>0</v>
      </c>
      <c r="R33" cm="1">
        <f t="array" aca="1" ref="R33" ca="1">INDIRECT("'5)個別表'!J"&amp;(A33-1)*39+17)</f>
        <v>0</v>
      </c>
      <c r="S33" cm="1">
        <f t="array" aca="1" ref="S33" ca="1">INDIRECT("'5)個別表'!C"&amp;(A33-1)*39+18)</f>
        <v>0</v>
      </c>
      <c r="T33" cm="1">
        <f t="array" aca="1" ref="T33" ca="1">INDIRECT("'5)個別表'!D"&amp;(A33-1)*39+23)</f>
        <v>0</v>
      </c>
      <c r="U33" cm="1">
        <f t="array" aca="1" ref="U33" ca="1">INDIRECT("'5)個別表'!I"&amp;(A33-1)*39+23)</f>
        <v>0</v>
      </c>
      <c r="V33" cm="1">
        <f t="array" aca="1" ref="V33" ca="1">INDIRECT("'5)個別表'!C"&amp;(A33-1)*39+26)</f>
        <v>0</v>
      </c>
      <c r="W33" cm="1">
        <f t="array" aca="1" ref="W33" ca="1">INDIRECT("'5)個別表'!D"&amp;(A33-1)*39+26)</f>
        <v>0</v>
      </c>
      <c r="X33" cm="1">
        <f t="array" aca="1" ref="X33" ca="1">INDIRECT("'5)個別表'!E"&amp;(A33-1)*39+26)</f>
        <v>0</v>
      </c>
      <c r="Y33" cm="1">
        <f t="array" aca="1" ref="Y33" ca="1">INDIRECT("'5)個別表'!F"&amp;(A33-1)*39+26)</f>
        <v>0</v>
      </c>
      <c r="Z33" cm="1">
        <f t="array" aca="1" ref="Z33" ca="1">INDIRECT("'5)個別表'!G"&amp;(A33-1)*39+26)</f>
        <v>0</v>
      </c>
      <c r="AA33" cm="1">
        <f t="array" aca="1" ref="AA33" ca="1">INDIRECT("'5)個別表'!H"&amp;(A33-1)*39+26)</f>
        <v>0</v>
      </c>
      <c r="AB33" cm="1">
        <f t="array" aca="1" ref="AB33" ca="1">INDIRECT("'5)個別表'!I"&amp;(A33-1)*39+26)</f>
        <v>0</v>
      </c>
      <c r="AC33" cm="1">
        <f t="array" aca="1" ref="AC33" ca="1">INDIRECT("'5)個別表'!J"&amp;(A33-1)*39+26)</f>
        <v>0</v>
      </c>
      <c r="AD33" cm="1">
        <f t="array" aca="1" ref="AD33" ca="1">INDIRECT("'5)個別表'!K"&amp;(A33-1)*39+26)</f>
        <v>0</v>
      </c>
      <c r="AE33" cm="1">
        <f t="array" aca="1" ref="AE33" ca="1">INDIRECT("'5)個別表'!C"&amp;(A33-1)*39+27)</f>
        <v>0</v>
      </c>
      <c r="AF33" cm="1">
        <f t="array" aca="1" ref="AF33" ca="1">INDIRECT("'5)個別表'!D"&amp;(A33-1)*39+27)</f>
        <v>0</v>
      </c>
      <c r="AG33" cm="1">
        <f t="array" aca="1" ref="AG33" ca="1">INDIRECT("'5)個別表'!E"&amp;(A33-1)*39+27)</f>
        <v>0</v>
      </c>
      <c r="AH33" cm="1">
        <f t="array" aca="1" ref="AH33" ca="1">INDIRECT("'5)個別表'!F"&amp;(A33-1)*39+27)</f>
        <v>0</v>
      </c>
      <c r="AI33" cm="1">
        <f t="array" aca="1" ref="AI33" ca="1">INDIRECT("'5)個別表'!G"&amp;(A33-1)*39+27)</f>
        <v>0</v>
      </c>
      <c r="AJ33" cm="1">
        <f t="array" aca="1" ref="AJ33" ca="1">INDIRECT("'5)個別表'!H"&amp;(A33-1)*39+27)</f>
        <v>0</v>
      </c>
      <c r="AK33" cm="1">
        <f t="array" aca="1" ref="AK33" ca="1">INDIRECT("'5)個別表'!I"&amp;(A33-1)*39+27)</f>
        <v>0</v>
      </c>
      <c r="AL33" cm="1">
        <f t="array" aca="1" ref="AL33" ca="1">INDIRECT("'5)個別表'!J"&amp;(A33-1)*39+27)</f>
        <v>0</v>
      </c>
      <c r="AM33" cm="1">
        <f t="array" aca="1" ref="AM33" ca="1">INDIRECT("'5)個別表'!K"&amp;(A33-1)*39+27)</f>
        <v>0</v>
      </c>
      <c r="AN33" cm="1">
        <f t="array" aca="1" ref="AN33" ca="1">INDIRECT("'5)個別表'!C"&amp;(A33-1)*39+28)</f>
        <v>0</v>
      </c>
      <c r="AO33" cm="1">
        <f t="array" aca="1" ref="AO33" ca="1">INDIRECT("'5)個別表'!D"&amp;(A33-1)*39+28)</f>
        <v>0</v>
      </c>
      <c r="AP33" cm="1">
        <f t="array" aca="1" ref="AP33" ca="1">INDIRECT("'5)個別表'!E"&amp;(A33-1)*39+28)</f>
        <v>0</v>
      </c>
      <c r="AQ33" cm="1">
        <f t="array" aca="1" ref="AQ33" ca="1">INDIRECT("'5)個別表'!F"&amp;(A33-1)*39+28)</f>
        <v>0</v>
      </c>
      <c r="AR33" cm="1">
        <f t="array" aca="1" ref="AR33" ca="1">INDIRECT("'5)個別表'!G"&amp;(A33-1)*39+28)</f>
        <v>0</v>
      </c>
      <c r="AS33" cm="1">
        <f t="array" aca="1" ref="AS33" ca="1">INDIRECT("'5)個別表'!H"&amp;(A33-1)*39+28)</f>
        <v>0</v>
      </c>
      <c r="AT33" cm="1">
        <f t="array" aca="1" ref="AT33" ca="1">INDIRECT("'5)個別表'!I"&amp;(A33-1)*39+28)</f>
        <v>0</v>
      </c>
      <c r="AU33" cm="1">
        <f t="array" aca="1" ref="AU33" ca="1">INDIRECT("'5)個別表'!J"&amp;(A33-1)*39+28)</f>
        <v>0</v>
      </c>
      <c r="AV33" cm="1">
        <f t="array" aca="1" ref="AV33" ca="1">INDIRECT("'5)個別表'!K"&amp;(A33-1)*39+28)</f>
        <v>0</v>
      </c>
      <c r="AW33" cm="1">
        <f t="array" aca="1" ref="AW33" ca="1">INDIRECT("'5)個別表'!C"&amp;(A33-1)*39+29)</f>
        <v>0</v>
      </c>
      <c r="AX33" cm="1">
        <f t="array" aca="1" ref="AX33" ca="1">INDIRECT("'5)個別表'!D"&amp;(A33-1)*39+29)</f>
        <v>0</v>
      </c>
      <c r="AY33" cm="1">
        <f t="array" aca="1" ref="AY33" ca="1">INDIRECT("'5)個別表'!E"&amp;(A33-1)*39+29)</f>
        <v>0</v>
      </c>
      <c r="AZ33" cm="1">
        <f t="array" aca="1" ref="AZ33" ca="1">INDIRECT("'5)個別表'!F"&amp;(A33-1)*39+29)</f>
        <v>0</v>
      </c>
      <c r="BA33" cm="1">
        <f t="array" aca="1" ref="BA33" ca="1">INDIRECT("'5)個別表'!G"&amp;(A33-1)*39+29)</f>
        <v>0</v>
      </c>
      <c r="BB33" cm="1">
        <f t="array" aca="1" ref="BB33" ca="1">INDIRECT("'5)個別表'!H"&amp;(A33-1)*39+29)</f>
        <v>0</v>
      </c>
      <c r="BC33" cm="1">
        <f t="array" aca="1" ref="BC33" ca="1">INDIRECT("'5)個別表'!I"&amp;(A33-1)*39+29)</f>
        <v>0</v>
      </c>
      <c r="BD33" cm="1">
        <f t="array" aca="1" ref="BD33" ca="1">INDIRECT("'5)個別表'!J"&amp;(A33-1)*39+29)</f>
        <v>0</v>
      </c>
      <c r="BE33" cm="1">
        <f t="array" aca="1" ref="BE33" ca="1">INDIRECT("'5)個別表'!K"&amp;(A33-1)*39+29)</f>
        <v>0</v>
      </c>
      <c r="BF33" cm="1">
        <f t="array" aca="1" ref="BF33" ca="1">INDIRECT("'5)個別表'!C"&amp;(A33-1)*39+30)</f>
        <v>0</v>
      </c>
      <c r="BG33" cm="1">
        <f t="array" aca="1" ref="BG33" ca="1">INDIRECT("'5)個別表'!D"&amp;(A33-1)*39+30)</f>
        <v>0</v>
      </c>
      <c r="BH33" cm="1">
        <f t="array" aca="1" ref="BH33" ca="1">INDIRECT("'5)個別表'!E"&amp;(A33-1)*39+30)</f>
        <v>0</v>
      </c>
      <c r="BI33" cm="1">
        <f t="array" aca="1" ref="BI33" ca="1">INDIRECT("'5)個別表'!F"&amp;(A33-1)*39+30)</f>
        <v>0</v>
      </c>
      <c r="BJ33" cm="1">
        <f t="array" aca="1" ref="BJ33" ca="1">INDIRECT("'5)個別表'!G"&amp;(A33-1)*39+30)</f>
        <v>0</v>
      </c>
      <c r="BK33" cm="1">
        <f t="array" aca="1" ref="BK33" ca="1">INDIRECT("'5)個別表'!H"&amp;(A33-1)*39+30)</f>
        <v>0</v>
      </c>
      <c r="BL33" cm="1">
        <f t="array" aca="1" ref="BL33" ca="1">INDIRECT("'5)個別表'!I"&amp;(A33-1)*39+30)</f>
        <v>0</v>
      </c>
      <c r="BM33" cm="1">
        <f t="array" aca="1" ref="BM33" ca="1">INDIRECT("'5)個別表'!J"&amp;(A33-1)*39+30)</f>
        <v>0</v>
      </c>
      <c r="BN33" cm="1">
        <f t="array" aca="1" ref="BN33" ca="1">INDIRECT("'5)個別表'!K"&amp;(A33-1)*39+30)</f>
        <v>0</v>
      </c>
      <c r="BO33" cm="1">
        <f t="array" aca="1" ref="BO33" ca="1">INDIRECT("'5)個別表'!C"&amp;(A33-1)*39+31)</f>
        <v>0</v>
      </c>
      <c r="BP33" cm="1">
        <f t="array" aca="1" ref="BP33" ca="1">INDIRECT("'5)個別表'!D"&amp;(A33-1)*39+31)</f>
        <v>0</v>
      </c>
      <c r="BQ33" cm="1">
        <f t="array" aca="1" ref="BQ33" ca="1">INDIRECT("'5)個別表'!E"&amp;(A33-1)*39+31)</f>
        <v>0</v>
      </c>
      <c r="BR33" cm="1">
        <f t="array" aca="1" ref="BR33" ca="1">INDIRECT("'5)個別表'!F"&amp;(A33-1)*39+31)</f>
        <v>0</v>
      </c>
      <c r="BS33" cm="1">
        <f t="array" aca="1" ref="BS33" ca="1">INDIRECT("'5)個別表'!G"&amp;(A33-1)*39+31)</f>
        <v>0</v>
      </c>
      <c r="BT33" cm="1">
        <f t="array" aca="1" ref="BT33" ca="1">INDIRECT("'5)個別表'!H"&amp;(A33-1)*39+31)</f>
        <v>0</v>
      </c>
      <c r="BU33" cm="1">
        <f t="array" aca="1" ref="BU33" ca="1">INDIRECT("'5)個別表'!I"&amp;(A33-1)*39+31)</f>
        <v>0</v>
      </c>
      <c r="BV33" cm="1">
        <f t="array" aca="1" ref="BV33" ca="1">INDIRECT("'5)個別表'!J"&amp;(A33-1)*39+31)</f>
        <v>0</v>
      </c>
      <c r="BW33" cm="1">
        <f t="array" aca="1" ref="BW33" ca="1">INDIRECT("'5)個別表'!K"&amp;(A33-1)*39+31)</f>
        <v>0</v>
      </c>
      <c r="BX33" cm="1">
        <f t="array" aca="1" ref="BX33" ca="1">INDIRECT("'5)個別表'!C"&amp;(A33-1)*39+32)</f>
        <v>0</v>
      </c>
      <c r="BY33" cm="1">
        <f t="array" aca="1" ref="BY33" ca="1">INDIRECT("'5)個別表'!D"&amp;(A33-1)*39+32)</f>
        <v>0</v>
      </c>
      <c r="BZ33" cm="1">
        <f t="array" aca="1" ref="BZ33" ca="1">INDIRECT("'5)個別表'!E"&amp;(A33-1)*39+32)</f>
        <v>0</v>
      </c>
      <c r="CA33" cm="1">
        <f t="array" aca="1" ref="CA33" ca="1">INDIRECT("'5)個別表'!F"&amp;(A33-1)*39+32)</f>
        <v>0</v>
      </c>
      <c r="CB33" cm="1">
        <f t="array" aca="1" ref="CB33" ca="1">INDIRECT("'5)個別表'!G"&amp;(A33-1)*39+32)</f>
        <v>0</v>
      </c>
      <c r="CC33" cm="1">
        <f t="array" aca="1" ref="CC33" ca="1">INDIRECT("'5)個別表'!H"&amp;(A33-1)*39+32)</f>
        <v>0</v>
      </c>
      <c r="CD33" cm="1">
        <f t="array" aca="1" ref="CD33" ca="1">INDIRECT("'5)個別表'!I"&amp;(A33-1)*39+32)</f>
        <v>0</v>
      </c>
      <c r="CE33" cm="1">
        <f t="array" aca="1" ref="CE33" ca="1">INDIRECT("'5)個別表'!J"&amp;(A33-1)*39+32)</f>
        <v>0</v>
      </c>
      <c r="CF33" cm="1">
        <f t="array" aca="1" ref="CF33" ca="1">INDIRECT("'5)個別表'!K"&amp;(A33-1)*39+32)</f>
        <v>0</v>
      </c>
      <c r="CG33" t="str" cm="1">
        <f t="array" aca="1" ref="CG33" ca="1">INDIRECT("'5)個別表'!A"&amp;(A33-1)*39+33)</f>
        <v>⑧選択してください（プルダウン）</v>
      </c>
      <c r="CH33" cm="1">
        <f t="array" aca="1" ref="CH33" ca="1">INDIRECT("'5)個別表'!C"&amp;(A33-1)*39+33)</f>
        <v>0</v>
      </c>
      <c r="CI33" cm="1">
        <f t="array" aca="1" ref="CI33" ca="1">INDIRECT("'5)個別表'!D"&amp;(A33-1)*39+33)</f>
        <v>0</v>
      </c>
      <c r="CJ33" cm="1">
        <f t="array" aca="1" ref="CJ33" ca="1">INDIRECT("'5)個別表'!E"&amp;(A33-1)*39+33)</f>
        <v>0</v>
      </c>
      <c r="CK33" cm="1">
        <f t="array" aca="1" ref="CK33" ca="1">INDIRECT("'5)個別表'!F"&amp;(A33-1)*39+33)</f>
        <v>0</v>
      </c>
      <c r="CL33" cm="1">
        <f t="array" aca="1" ref="CL33" ca="1">INDIRECT("'5)個別表'!G"&amp;(A33-1)*39+33)</f>
        <v>0</v>
      </c>
      <c r="CM33" cm="1">
        <f t="array" aca="1" ref="CM33" ca="1">INDIRECT("'5)個別表'!H"&amp;(A33-1)*39+33)</f>
        <v>0</v>
      </c>
      <c r="CN33" cm="1">
        <f t="array" aca="1" ref="CN33" ca="1">INDIRECT("'5)個別表'!I"&amp;(A33-1)*39+33)</f>
        <v>0</v>
      </c>
      <c r="CO33" cm="1">
        <f t="array" aca="1" ref="CO33" ca="1">INDIRECT("'5)個別表'!J"&amp;(A33-1)*39+33)</f>
        <v>0</v>
      </c>
      <c r="CP33" cm="1">
        <f t="array" aca="1" ref="CP33" ca="1">INDIRECT("'5)個別表'!K"&amp;(A33-1)*39+33)</f>
        <v>0</v>
      </c>
      <c r="CQ33" cm="1">
        <f t="array" aca="1" ref="CQ33" ca="1">INDIRECT("'5)個別表'!C"&amp;(A33-1)*39+34)</f>
        <v>0</v>
      </c>
      <c r="CR33" cm="1">
        <f t="array" aca="1" ref="CR33" ca="1">INDIRECT("'5)個別表'!D"&amp;(A33-1)*39+34)</f>
        <v>0</v>
      </c>
      <c r="CS33" cm="1">
        <f t="array" aca="1" ref="CS33" ca="1">INDIRECT("'5)個別表'!E"&amp;(A33-1)*39+34)</f>
        <v>0</v>
      </c>
      <c r="CT33" cm="1">
        <f t="array" aca="1" ref="CT33" ca="1">INDIRECT("'5)個別表'!F"&amp;(A33-1)*39+34)</f>
        <v>0</v>
      </c>
      <c r="CU33" cm="1">
        <f t="array" aca="1" ref="CU33" ca="1">INDIRECT("'5)個別表'!G"&amp;(A33-1)*39+34)</f>
        <v>0</v>
      </c>
      <c r="CV33" cm="1">
        <f t="array" aca="1" ref="CV33" ca="1">INDIRECT("'5)個別表'!H"&amp;(A33-1)*39+34)</f>
        <v>0</v>
      </c>
      <c r="CW33" cm="1">
        <f t="array" aca="1" ref="CW33" ca="1">INDIRECT("'5)個別表'!I"&amp;(A33-1)*39+34)</f>
        <v>0</v>
      </c>
      <c r="CX33" cm="1">
        <f t="array" aca="1" ref="CX33" ca="1">INDIRECT("'5)個別表'!J"&amp;(A33-1)*39+34)</f>
        <v>0</v>
      </c>
      <c r="CY33" cm="1">
        <f t="array" aca="1" ref="CY33" ca="1">INDIRECT("'5)個別表'!K"&amp;(A33-1)*39+34)</f>
        <v>0</v>
      </c>
      <c r="CZ33" cm="1">
        <f t="array" aca="1" ref="CZ33" ca="1">INDIRECT("'5)個別表'!C"&amp;(A33-1)*39+35)</f>
        <v>0</v>
      </c>
      <c r="DA33" cm="1">
        <f t="array" aca="1" ref="DA33" ca="1">INDIRECT("'5)個別表'!D"&amp;(A33-1)*39+35)</f>
        <v>0</v>
      </c>
      <c r="DB33" cm="1">
        <f t="array" aca="1" ref="DB33" ca="1">INDIRECT("'5)個別表'!E"&amp;(A33-1)*39+35)</f>
        <v>0</v>
      </c>
      <c r="DC33" cm="1">
        <f t="array" aca="1" ref="DC33" ca="1">INDIRECT("'5)個別表'!F"&amp;(A33-1)*39+35)</f>
        <v>0</v>
      </c>
      <c r="DD33" cm="1">
        <f t="array" aca="1" ref="DD33" ca="1">INDIRECT("'5)個別表'!G"&amp;(A33-1)*39+35)</f>
        <v>0</v>
      </c>
      <c r="DE33" cm="1">
        <f t="array" aca="1" ref="DE33" ca="1">INDIRECT("'5)個別表'!H"&amp;(A33-1)*39+35)</f>
        <v>0</v>
      </c>
      <c r="DF33" cm="1">
        <f t="array" aca="1" ref="DF33" ca="1">INDIRECT("'5)個別表'!I"&amp;(A33-1)*39+35)</f>
        <v>0</v>
      </c>
      <c r="DG33" cm="1">
        <f t="array" aca="1" ref="DG33" ca="1">INDIRECT("'5)個別表'!J"&amp;(A33-1)*39+35)</f>
        <v>0</v>
      </c>
      <c r="DH33" cm="1">
        <f t="array" aca="1" ref="DH33" ca="1">INDIRECT("'5)個別表'!K"&amp;(A33-1)*39+35)</f>
        <v>0</v>
      </c>
      <c r="DI33" cm="1">
        <f t="array" aca="1" ref="DI33" ca="1">INDIRECT("'5)個別表'!C"&amp;(A33-1)*39+36)</f>
        <v>0</v>
      </c>
      <c r="DJ33" cm="1">
        <f t="array" aca="1" ref="DJ33" ca="1">INDIRECT("'5)個別表'!D"&amp;(A33-1)*39+36)</f>
        <v>0</v>
      </c>
      <c r="DK33" cm="1">
        <f t="array" aca="1" ref="DK33" ca="1">INDIRECT("'5)個別表'!E"&amp;(A33-1)*39+36)</f>
        <v>0</v>
      </c>
      <c r="DL33" cm="1">
        <f t="array" aca="1" ref="DL33" ca="1">INDIRECT("'5)個別表'!F"&amp;(A33-1)*39+36)</f>
        <v>0</v>
      </c>
      <c r="DM33" cm="1">
        <f t="array" aca="1" ref="DM33" ca="1">INDIRECT("'5)個別表'!G"&amp;(A33-1)*39+36)</f>
        <v>0</v>
      </c>
      <c r="DN33" cm="1">
        <f t="array" aca="1" ref="DN33" ca="1">INDIRECT("'5)個別表'!H"&amp;(A33-1)*39+36)</f>
        <v>0</v>
      </c>
      <c r="DO33" cm="1">
        <f t="array" aca="1" ref="DO33" ca="1">INDIRECT("'5)個別表'!I"&amp;(A33-1)*39+36)</f>
        <v>0</v>
      </c>
      <c r="DP33" cm="1">
        <f t="array" aca="1" ref="DP33" ca="1">INDIRECT("'5)個別表'!J"&amp;(A33-1)*39+36)</f>
        <v>0</v>
      </c>
      <c r="DQ33" cm="1">
        <f t="array" aca="1" ref="DQ33" ca="1">INDIRECT("'5)個別表'!K"&amp;(A33-1)*39+36)</f>
        <v>0</v>
      </c>
      <c r="DR33" cm="1">
        <f t="array" aca="1" ref="DR33" ca="1">INDIRECT("'5)個別表'!C"&amp;(A33-1)*39+37)</f>
        <v>0</v>
      </c>
      <c r="DS33" cm="1">
        <f t="array" aca="1" ref="DS33" ca="1">INDIRECT("'5)個別表'!D"&amp;(A33-1)*39+37)</f>
        <v>0</v>
      </c>
      <c r="DT33" cm="1">
        <f t="array" aca="1" ref="DT33" ca="1">INDIRECT("'5)個別表'!E"&amp;(A33-1)*39+37)</f>
        <v>0</v>
      </c>
      <c r="DU33" cm="1">
        <f t="array" aca="1" ref="DU33" ca="1">INDIRECT("'5)個別表'!F"&amp;(A33-1)*39+37)</f>
        <v>0</v>
      </c>
      <c r="DV33" cm="1">
        <f t="array" aca="1" ref="DV33" ca="1">INDIRECT("'5)個別表'!G"&amp;(A33-1)*39+37)</f>
        <v>0</v>
      </c>
      <c r="DW33" cm="1">
        <f t="array" aca="1" ref="DW33" ca="1">INDIRECT("'5)個別表'!H"&amp;(A33-1)*39+37)</f>
        <v>0</v>
      </c>
      <c r="DX33" cm="1">
        <f t="array" aca="1" ref="DX33" ca="1">INDIRECT("'5)個別表'!I"&amp;(A33-1)*39+37)</f>
        <v>0</v>
      </c>
      <c r="DY33" cm="1">
        <f t="array" aca="1" ref="DY33" ca="1">INDIRECT("'5)個別表'!J"&amp;(A33-1)*39+37)</f>
        <v>0</v>
      </c>
      <c r="DZ33" cm="1">
        <f t="array" aca="1" ref="DZ33" ca="1">INDIRECT("'5)個別表'!K"&amp;(A33-1)*39+37)</f>
        <v>0</v>
      </c>
      <c r="EA33" cm="1">
        <f t="array" aca="1" ref="EA33" ca="1">INDIRECT("'5)個別表'!C"&amp;(A33-1)*39+38)</f>
        <v>0</v>
      </c>
      <c r="EB33" cm="1">
        <f t="array" aca="1" ref="EB33" ca="1">INDIRECT("'5)個別表'!D"&amp;(A33-1)*39+38)</f>
        <v>0</v>
      </c>
      <c r="EC33" cm="1">
        <f t="array" aca="1" ref="EC33" ca="1">INDIRECT("'5)個別表'!E"&amp;(A33-1)*39+38)</f>
        <v>0</v>
      </c>
      <c r="ED33" cm="1">
        <f t="array" aca="1" ref="ED33" ca="1">INDIRECT("'5)個別表'!F"&amp;(A33-1)*39+38)</f>
        <v>0</v>
      </c>
      <c r="EE33" cm="1">
        <f t="array" aca="1" ref="EE33" ca="1">INDIRECT("'5)個別表'!G"&amp;(A33-1)*39+38)</f>
        <v>0</v>
      </c>
      <c r="EF33" cm="1">
        <f t="array" aca="1" ref="EF33" ca="1">INDIRECT("'5)個別表'!H"&amp;(A33-1)*39+38)</f>
        <v>0</v>
      </c>
      <c r="EG33" cm="1">
        <f t="array" aca="1" ref="EG33" ca="1">INDIRECT("'5)個別表'!I"&amp;(A33-1)*39+38)</f>
        <v>0</v>
      </c>
      <c r="EH33" cm="1">
        <f t="array" aca="1" ref="EH33" ca="1">INDIRECT("'5)個別表'!J"&amp;(A33-1)*39+38)</f>
        <v>0</v>
      </c>
      <c r="EI33" cm="1">
        <f t="array" aca="1" ref="EI33" ca="1">INDIRECT("'5)個別表'!K"&amp;(A33-1)*39+38)</f>
        <v>0</v>
      </c>
      <c r="EJ33" t="str" cm="1">
        <f t="array" aca="1" ref="EJ33" ca="1">INDIRECT("'5)個別表'!C"&amp;(A33-1)*39+39)</f>
        <v>空欄あり</v>
      </c>
      <c r="EK33" t="str" cm="1">
        <f t="array" aca="1" ref="EK33" ca="1">INDIRECT("'5)個別表'!D"&amp;(A33-1)*39+39)</f>
        <v>空欄あり</v>
      </c>
      <c r="EL33" t="str" cm="1">
        <f t="array" aca="1" ref="EL33" ca="1">INDIRECT("'5)個別表'!C"&amp;(A33-1)*39+40)</f>
        <v>-</v>
      </c>
      <c r="EM33" t="str" cm="1">
        <f t="array" aca="1" ref="EM33" ca="1">INDIRECT("'5)個別表'!D"&amp;(A33-1)*39+40)</f>
        <v>-</v>
      </c>
      <c r="EN33" t="str" cm="1">
        <f t="array" aca="1" ref="EN33" ca="1">INDIRECT("'5)個別表'!E"&amp;(A33-1)*39+40)</f>
        <v>-</v>
      </c>
    </row>
    <row r="34" spans="1:144">
      <c r="A34">
        <v>33</v>
      </c>
      <c r="B34" cm="1">
        <f t="array" aca="1" ref="B34" ca="1">INDIRECT("'5)個別表'!H"&amp;(A34-1)*39+5)</f>
        <v>0</v>
      </c>
      <c r="C34" cm="1">
        <f t="array" aca="1" ref="C34" ca="1">INDIRECT("'5)個別表'!C"&amp;(A34-1)*39+7)</f>
        <v>0</v>
      </c>
      <c r="D34" cm="1">
        <f t="array" aca="1" ref="D34" ca="1">INDIRECT("'5)個別表'!C"&amp;(A34-1)*39+8)</f>
        <v>0</v>
      </c>
      <c r="E34" cm="1">
        <f t="array" aca="1" ref="E34" ca="1">INDIRECT("'5)個別表'!C"&amp;(A34-1)*39+9)</f>
        <v>0</v>
      </c>
      <c r="F34" cm="1">
        <f t="array" aca="1" ref="F34" ca="1">INDIRECT("'5)個別表'!C"&amp;(A34-1)*39+10)</f>
        <v>0</v>
      </c>
      <c r="G34" cm="1">
        <f t="array" aca="1" ref="G34" ca="1">INDIRECT("'5)個別表'!F"&amp;(A34-1)*39+10)</f>
        <v>0</v>
      </c>
      <c r="H34" cm="1">
        <f t="array" aca="1" ref="H34" ca="1">INDIRECT("'5)個別表'!I"&amp;(A34-1)*39+10)</f>
        <v>0</v>
      </c>
      <c r="I34" cm="1">
        <f t="array" aca="1" ref="I34" ca="1">INDIRECT("'5)個別表'!C"&amp;(A34-1)*39+11)</f>
        <v>0</v>
      </c>
      <c r="J34" cm="1">
        <f t="array" aca="1" ref="J34" ca="1">INDIRECT("'5)個別表'!C"&amp;(A34-1)*39+12)</f>
        <v>0</v>
      </c>
      <c r="K34" cm="1">
        <f t="array" aca="1" ref="K34" ca="1">INDIRECT("'5)個別表'!C"&amp;(A34-1)*39+16)</f>
        <v>0</v>
      </c>
      <c r="L34" cm="1">
        <f t="array" aca="1" ref="L34" ca="1">INDIRECT("'5)個別表'!F"&amp;(A34-1)*39+16)</f>
        <v>0</v>
      </c>
      <c r="M34" cm="1">
        <f t="array" aca="1" ref="M34" ca="1">INDIRECT("'5)個別表'!H"&amp;(A34-1)*39+16)</f>
        <v>0</v>
      </c>
      <c r="N34" cm="1">
        <f t="array" aca="1" ref="N34" ca="1">INDIRECT("'5)個別表'!J"&amp;(A34-1)*39+16)</f>
        <v>0</v>
      </c>
      <c r="O34" cm="1">
        <f t="array" aca="1" ref="O34" ca="1">INDIRECT("'5)個別表'!C"&amp;(A34-1)*39+17)</f>
        <v>0</v>
      </c>
      <c r="P34" cm="1">
        <f t="array" aca="1" ref="P34" ca="1">INDIRECT("'5)個別表'!F"&amp;(A34-1)*39+17)</f>
        <v>0</v>
      </c>
      <c r="Q34" cm="1">
        <f t="array" aca="1" ref="Q34" ca="1">INDIRECT("'5)個別表'!H"&amp;(A34-1)*39+17)</f>
        <v>0</v>
      </c>
      <c r="R34" cm="1">
        <f t="array" aca="1" ref="R34" ca="1">INDIRECT("'5)個別表'!J"&amp;(A34-1)*39+17)</f>
        <v>0</v>
      </c>
      <c r="S34" cm="1">
        <f t="array" aca="1" ref="S34" ca="1">INDIRECT("'5)個別表'!C"&amp;(A34-1)*39+18)</f>
        <v>0</v>
      </c>
      <c r="T34" cm="1">
        <f t="array" aca="1" ref="T34" ca="1">INDIRECT("'5)個別表'!D"&amp;(A34-1)*39+23)</f>
        <v>0</v>
      </c>
      <c r="U34" cm="1">
        <f t="array" aca="1" ref="U34" ca="1">INDIRECT("'5)個別表'!I"&amp;(A34-1)*39+23)</f>
        <v>0</v>
      </c>
      <c r="V34" cm="1">
        <f t="array" aca="1" ref="V34" ca="1">INDIRECT("'5)個別表'!C"&amp;(A34-1)*39+26)</f>
        <v>0</v>
      </c>
      <c r="W34" cm="1">
        <f t="array" aca="1" ref="W34" ca="1">INDIRECT("'5)個別表'!D"&amp;(A34-1)*39+26)</f>
        <v>0</v>
      </c>
      <c r="X34" cm="1">
        <f t="array" aca="1" ref="X34" ca="1">INDIRECT("'5)個別表'!E"&amp;(A34-1)*39+26)</f>
        <v>0</v>
      </c>
      <c r="Y34" cm="1">
        <f t="array" aca="1" ref="Y34" ca="1">INDIRECT("'5)個別表'!F"&amp;(A34-1)*39+26)</f>
        <v>0</v>
      </c>
      <c r="Z34" cm="1">
        <f t="array" aca="1" ref="Z34" ca="1">INDIRECT("'5)個別表'!G"&amp;(A34-1)*39+26)</f>
        <v>0</v>
      </c>
      <c r="AA34" cm="1">
        <f t="array" aca="1" ref="AA34" ca="1">INDIRECT("'5)個別表'!H"&amp;(A34-1)*39+26)</f>
        <v>0</v>
      </c>
      <c r="AB34" cm="1">
        <f t="array" aca="1" ref="AB34" ca="1">INDIRECT("'5)個別表'!I"&amp;(A34-1)*39+26)</f>
        <v>0</v>
      </c>
      <c r="AC34" cm="1">
        <f t="array" aca="1" ref="AC34" ca="1">INDIRECT("'5)個別表'!J"&amp;(A34-1)*39+26)</f>
        <v>0</v>
      </c>
      <c r="AD34" cm="1">
        <f t="array" aca="1" ref="AD34" ca="1">INDIRECT("'5)個別表'!K"&amp;(A34-1)*39+26)</f>
        <v>0</v>
      </c>
      <c r="AE34" cm="1">
        <f t="array" aca="1" ref="AE34" ca="1">INDIRECT("'5)個別表'!C"&amp;(A34-1)*39+27)</f>
        <v>0</v>
      </c>
      <c r="AF34" cm="1">
        <f t="array" aca="1" ref="AF34" ca="1">INDIRECT("'5)個別表'!D"&amp;(A34-1)*39+27)</f>
        <v>0</v>
      </c>
      <c r="AG34" cm="1">
        <f t="array" aca="1" ref="AG34" ca="1">INDIRECT("'5)個別表'!E"&amp;(A34-1)*39+27)</f>
        <v>0</v>
      </c>
      <c r="AH34" cm="1">
        <f t="array" aca="1" ref="AH34" ca="1">INDIRECT("'5)個別表'!F"&amp;(A34-1)*39+27)</f>
        <v>0</v>
      </c>
      <c r="AI34" cm="1">
        <f t="array" aca="1" ref="AI34" ca="1">INDIRECT("'5)個別表'!G"&amp;(A34-1)*39+27)</f>
        <v>0</v>
      </c>
      <c r="AJ34" cm="1">
        <f t="array" aca="1" ref="AJ34" ca="1">INDIRECT("'5)個別表'!H"&amp;(A34-1)*39+27)</f>
        <v>0</v>
      </c>
      <c r="AK34" cm="1">
        <f t="array" aca="1" ref="AK34" ca="1">INDIRECT("'5)個別表'!I"&amp;(A34-1)*39+27)</f>
        <v>0</v>
      </c>
      <c r="AL34" cm="1">
        <f t="array" aca="1" ref="AL34" ca="1">INDIRECT("'5)個別表'!J"&amp;(A34-1)*39+27)</f>
        <v>0</v>
      </c>
      <c r="AM34" cm="1">
        <f t="array" aca="1" ref="AM34" ca="1">INDIRECT("'5)個別表'!K"&amp;(A34-1)*39+27)</f>
        <v>0</v>
      </c>
      <c r="AN34" cm="1">
        <f t="array" aca="1" ref="AN34" ca="1">INDIRECT("'5)個別表'!C"&amp;(A34-1)*39+28)</f>
        <v>0</v>
      </c>
      <c r="AO34" cm="1">
        <f t="array" aca="1" ref="AO34" ca="1">INDIRECT("'5)個別表'!D"&amp;(A34-1)*39+28)</f>
        <v>0</v>
      </c>
      <c r="AP34" cm="1">
        <f t="array" aca="1" ref="AP34" ca="1">INDIRECT("'5)個別表'!E"&amp;(A34-1)*39+28)</f>
        <v>0</v>
      </c>
      <c r="AQ34" cm="1">
        <f t="array" aca="1" ref="AQ34" ca="1">INDIRECT("'5)個別表'!F"&amp;(A34-1)*39+28)</f>
        <v>0</v>
      </c>
      <c r="AR34" cm="1">
        <f t="array" aca="1" ref="AR34" ca="1">INDIRECT("'5)個別表'!G"&amp;(A34-1)*39+28)</f>
        <v>0</v>
      </c>
      <c r="AS34" cm="1">
        <f t="array" aca="1" ref="AS34" ca="1">INDIRECT("'5)個別表'!H"&amp;(A34-1)*39+28)</f>
        <v>0</v>
      </c>
      <c r="AT34" cm="1">
        <f t="array" aca="1" ref="AT34" ca="1">INDIRECT("'5)個別表'!I"&amp;(A34-1)*39+28)</f>
        <v>0</v>
      </c>
      <c r="AU34" cm="1">
        <f t="array" aca="1" ref="AU34" ca="1">INDIRECT("'5)個別表'!J"&amp;(A34-1)*39+28)</f>
        <v>0</v>
      </c>
      <c r="AV34" cm="1">
        <f t="array" aca="1" ref="AV34" ca="1">INDIRECT("'5)個別表'!K"&amp;(A34-1)*39+28)</f>
        <v>0</v>
      </c>
      <c r="AW34" cm="1">
        <f t="array" aca="1" ref="AW34" ca="1">INDIRECT("'5)個別表'!C"&amp;(A34-1)*39+29)</f>
        <v>0</v>
      </c>
      <c r="AX34" cm="1">
        <f t="array" aca="1" ref="AX34" ca="1">INDIRECT("'5)個別表'!D"&amp;(A34-1)*39+29)</f>
        <v>0</v>
      </c>
      <c r="AY34" cm="1">
        <f t="array" aca="1" ref="AY34" ca="1">INDIRECT("'5)個別表'!E"&amp;(A34-1)*39+29)</f>
        <v>0</v>
      </c>
      <c r="AZ34" cm="1">
        <f t="array" aca="1" ref="AZ34" ca="1">INDIRECT("'5)個別表'!F"&amp;(A34-1)*39+29)</f>
        <v>0</v>
      </c>
      <c r="BA34" cm="1">
        <f t="array" aca="1" ref="BA34" ca="1">INDIRECT("'5)個別表'!G"&amp;(A34-1)*39+29)</f>
        <v>0</v>
      </c>
      <c r="BB34" cm="1">
        <f t="array" aca="1" ref="BB34" ca="1">INDIRECT("'5)個別表'!H"&amp;(A34-1)*39+29)</f>
        <v>0</v>
      </c>
      <c r="BC34" cm="1">
        <f t="array" aca="1" ref="BC34" ca="1">INDIRECT("'5)個別表'!I"&amp;(A34-1)*39+29)</f>
        <v>0</v>
      </c>
      <c r="BD34" cm="1">
        <f t="array" aca="1" ref="BD34" ca="1">INDIRECT("'5)個別表'!J"&amp;(A34-1)*39+29)</f>
        <v>0</v>
      </c>
      <c r="BE34" cm="1">
        <f t="array" aca="1" ref="BE34" ca="1">INDIRECT("'5)個別表'!K"&amp;(A34-1)*39+29)</f>
        <v>0</v>
      </c>
      <c r="BF34" cm="1">
        <f t="array" aca="1" ref="BF34" ca="1">INDIRECT("'5)個別表'!C"&amp;(A34-1)*39+30)</f>
        <v>0</v>
      </c>
      <c r="BG34" cm="1">
        <f t="array" aca="1" ref="BG34" ca="1">INDIRECT("'5)個別表'!D"&amp;(A34-1)*39+30)</f>
        <v>0</v>
      </c>
      <c r="BH34" cm="1">
        <f t="array" aca="1" ref="BH34" ca="1">INDIRECT("'5)個別表'!E"&amp;(A34-1)*39+30)</f>
        <v>0</v>
      </c>
      <c r="BI34" cm="1">
        <f t="array" aca="1" ref="BI34" ca="1">INDIRECT("'5)個別表'!F"&amp;(A34-1)*39+30)</f>
        <v>0</v>
      </c>
      <c r="BJ34" cm="1">
        <f t="array" aca="1" ref="BJ34" ca="1">INDIRECT("'5)個別表'!G"&amp;(A34-1)*39+30)</f>
        <v>0</v>
      </c>
      <c r="BK34" cm="1">
        <f t="array" aca="1" ref="BK34" ca="1">INDIRECT("'5)個別表'!H"&amp;(A34-1)*39+30)</f>
        <v>0</v>
      </c>
      <c r="BL34" cm="1">
        <f t="array" aca="1" ref="BL34" ca="1">INDIRECT("'5)個別表'!I"&amp;(A34-1)*39+30)</f>
        <v>0</v>
      </c>
      <c r="BM34" cm="1">
        <f t="array" aca="1" ref="BM34" ca="1">INDIRECT("'5)個別表'!J"&amp;(A34-1)*39+30)</f>
        <v>0</v>
      </c>
      <c r="BN34" cm="1">
        <f t="array" aca="1" ref="BN34" ca="1">INDIRECT("'5)個別表'!K"&amp;(A34-1)*39+30)</f>
        <v>0</v>
      </c>
      <c r="BO34" cm="1">
        <f t="array" aca="1" ref="BO34" ca="1">INDIRECT("'5)個別表'!C"&amp;(A34-1)*39+31)</f>
        <v>0</v>
      </c>
      <c r="BP34" cm="1">
        <f t="array" aca="1" ref="BP34" ca="1">INDIRECT("'5)個別表'!D"&amp;(A34-1)*39+31)</f>
        <v>0</v>
      </c>
      <c r="BQ34" cm="1">
        <f t="array" aca="1" ref="BQ34" ca="1">INDIRECT("'5)個別表'!E"&amp;(A34-1)*39+31)</f>
        <v>0</v>
      </c>
      <c r="BR34" cm="1">
        <f t="array" aca="1" ref="BR34" ca="1">INDIRECT("'5)個別表'!F"&amp;(A34-1)*39+31)</f>
        <v>0</v>
      </c>
      <c r="BS34" cm="1">
        <f t="array" aca="1" ref="BS34" ca="1">INDIRECT("'5)個別表'!G"&amp;(A34-1)*39+31)</f>
        <v>0</v>
      </c>
      <c r="BT34" cm="1">
        <f t="array" aca="1" ref="BT34" ca="1">INDIRECT("'5)個別表'!H"&amp;(A34-1)*39+31)</f>
        <v>0</v>
      </c>
      <c r="BU34" cm="1">
        <f t="array" aca="1" ref="BU34" ca="1">INDIRECT("'5)個別表'!I"&amp;(A34-1)*39+31)</f>
        <v>0</v>
      </c>
      <c r="BV34" cm="1">
        <f t="array" aca="1" ref="BV34" ca="1">INDIRECT("'5)個別表'!J"&amp;(A34-1)*39+31)</f>
        <v>0</v>
      </c>
      <c r="BW34" cm="1">
        <f t="array" aca="1" ref="BW34" ca="1">INDIRECT("'5)個別表'!K"&amp;(A34-1)*39+31)</f>
        <v>0</v>
      </c>
      <c r="BX34" cm="1">
        <f t="array" aca="1" ref="BX34" ca="1">INDIRECT("'5)個別表'!C"&amp;(A34-1)*39+32)</f>
        <v>0</v>
      </c>
      <c r="BY34" cm="1">
        <f t="array" aca="1" ref="BY34" ca="1">INDIRECT("'5)個別表'!D"&amp;(A34-1)*39+32)</f>
        <v>0</v>
      </c>
      <c r="BZ34" cm="1">
        <f t="array" aca="1" ref="BZ34" ca="1">INDIRECT("'5)個別表'!E"&amp;(A34-1)*39+32)</f>
        <v>0</v>
      </c>
      <c r="CA34" cm="1">
        <f t="array" aca="1" ref="CA34" ca="1">INDIRECT("'5)個別表'!F"&amp;(A34-1)*39+32)</f>
        <v>0</v>
      </c>
      <c r="CB34" cm="1">
        <f t="array" aca="1" ref="CB34" ca="1">INDIRECT("'5)個別表'!G"&amp;(A34-1)*39+32)</f>
        <v>0</v>
      </c>
      <c r="CC34" cm="1">
        <f t="array" aca="1" ref="CC34" ca="1">INDIRECT("'5)個別表'!H"&amp;(A34-1)*39+32)</f>
        <v>0</v>
      </c>
      <c r="CD34" cm="1">
        <f t="array" aca="1" ref="CD34" ca="1">INDIRECT("'5)個別表'!I"&amp;(A34-1)*39+32)</f>
        <v>0</v>
      </c>
      <c r="CE34" cm="1">
        <f t="array" aca="1" ref="CE34" ca="1">INDIRECT("'5)個別表'!J"&amp;(A34-1)*39+32)</f>
        <v>0</v>
      </c>
      <c r="CF34" cm="1">
        <f t="array" aca="1" ref="CF34" ca="1">INDIRECT("'5)個別表'!K"&amp;(A34-1)*39+32)</f>
        <v>0</v>
      </c>
      <c r="CG34" t="str" cm="1">
        <f t="array" aca="1" ref="CG34" ca="1">INDIRECT("'5)個別表'!A"&amp;(A34-1)*39+33)</f>
        <v>⑧選択してください（プルダウン）</v>
      </c>
      <c r="CH34" cm="1">
        <f t="array" aca="1" ref="CH34" ca="1">INDIRECT("'5)個別表'!C"&amp;(A34-1)*39+33)</f>
        <v>0</v>
      </c>
      <c r="CI34" cm="1">
        <f t="array" aca="1" ref="CI34" ca="1">INDIRECT("'5)個別表'!D"&amp;(A34-1)*39+33)</f>
        <v>0</v>
      </c>
      <c r="CJ34" cm="1">
        <f t="array" aca="1" ref="CJ34" ca="1">INDIRECT("'5)個別表'!E"&amp;(A34-1)*39+33)</f>
        <v>0</v>
      </c>
      <c r="CK34" cm="1">
        <f t="array" aca="1" ref="CK34" ca="1">INDIRECT("'5)個別表'!F"&amp;(A34-1)*39+33)</f>
        <v>0</v>
      </c>
      <c r="CL34" cm="1">
        <f t="array" aca="1" ref="CL34" ca="1">INDIRECT("'5)個別表'!G"&amp;(A34-1)*39+33)</f>
        <v>0</v>
      </c>
      <c r="CM34" cm="1">
        <f t="array" aca="1" ref="CM34" ca="1">INDIRECT("'5)個別表'!H"&amp;(A34-1)*39+33)</f>
        <v>0</v>
      </c>
      <c r="CN34" cm="1">
        <f t="array" aca="1" ref="CN34" ca="1">INDIRECT("'5)個別表'!I"&amp;(A34-1)*39+33)</f>
        <v>0</v>
      </c>
      <c r="CO34" cm="1">
        <f t="array" aca="1" ref="CO34" ca="1">INDIRECT("'5)個別表'!J"&amp;(A34-1)*39+33)</f>
        <v>0</v>
      </c>
      <c r="CP34" cm="1">
        <f t="array" aca="1" ref="CP34" ca="1">INDIRECT("'5)個別表'!K"&amp;(A34-1)*39+33)</f>
        <v>0</v>
      </c>
      <c r="CQ34" cm="1">
        <f t="array" aca="1" ref="CQ34" ca="1">INDIRECT("'5)個別表'!C"&amp;(A34-1)*39+34)</f>
        <v>0</v>
      </c>
      <c r="CR34" cm="1">
        <f t="array" aca="1" ref="CR34" ca="1">INDIRECT("'5)個別表'!D"&amp;(A34-1)*39+34)</f>
        <v>0</v>
      </c>
      <c r="CS34" cm="1">
        <f t="array" aca="1" ref="CS34" ca="1">INDIRECT("'5)個別表'!E"&amp;(A34-1)*39+34)</f>
        <v>0</v>
      </c>
      <c r="CT34" cm="1">
        <f t="array" aca="1" ref="CT34" ca="1">INDIRECT("'5)個別表'!F"&amp;(A34-1)*39+34)</f>
        <v>0</v>
      </c>
      <c r="CU34" cm="1">
        <f t="array" aca="1" ref="CU34" ca="1">INDIRECT("'5)個別表'!G"&amp;(A34-1)*39+34)</f>
        <v>0</v>
      </c>
      <c r="CV34" cm="1">
        <f t="array" aca="1" ref="CV34" ca="1">INDIRECT("'5)個別表'!H"&amp;(A34-1)*39+34)</f>
        <v>0</v>
      </c>
      <c r="CW34" cm="1">
        <f t="array" aca="1" ref="CW34" ca="1">INDIRECT("'5)個別表'!I"&amp;(A34-1)*39+34)</f>
        <v>0</v>
      </c>
      <c r="CX34" cm="1">
        <f t="array" aca="1" ref="CX34" ca="1">INDIRECT("'5)個別表'!J"&amp;(A34-1)*39+34)</f>
        <v>0</v>
      </c>
      <c r="CY34" cm="1">
        <f t="array" aca="1" ref="CY34" ca="1">INDIRECT("'5)個別表'!K"&amp;(A34-1)*39+34)</f>
        <v>0</v>
      </c>
      <c r="CZ34" cm="1">
        <f t="array" aca="1" ref="CZ34" ca="1">INDIRECT("'5)個別表'!C"&amp;(A34-1)*39+35)</f>
        <v>0</v>
      </c>
      <c r="DA34" cm="1">
        <f t="array" aca="1" ref="DA34" ca="1">INDIRECT("'5)個別表'!D"&amp;(A34-1)*39+35)</f>
        <v>0</v>
      </c>
      <c r="DB34" cm="1">
        <f t="array" aca="1" ref="DB34" ca="1">INDIRECT("'5)個別表'!E"&amp;(A34-1)*39+35)</f>
        <v>0</v>
      </c>
      <c r="DC34" cm="1">
        <f t="array" aca="1" ref="DC34" ca="1">INDIRECT("'5)個別表'!F"&amp;(A34-1)*39+35)</f>
        <v>0</v>
      </c>
      <c r="DD34" cm="1">
        <f t="array" aca="1" ref="DD34" ca="1">INDIRECT("'5)個別表'!G"&amp;(A34-1)*39+35)</f>
        <v>0</v>
      </c>
      <c r="DE34" cm="1">
        <f t="array" aca="1" ref="DE34" ca="1">INDIRECT("'5)個別表'!H"&amp;(A34-1)*39+35)</f>
        <v>0</v>
      </c>
      <c r="DF34" cm="1">
        <f t="array" aca="1" ref="DF34" ca="1">INDIRECT("'5)個別表'!I"&amp;(A34-1)*39+35)</f>
        <v>0</v>
      </c>
      <c r="DG34" cm="1">
        <f t="array" aca="1" ref="DG34" ca="1">INDIRECT("'5)個別表'!J"&amp;(A34-1)*39+35)</f>
        <v>0</v>
      </c>
      <c r="DH34" cm="1">
        <f t="array" aca="1" ref="DH34" ca="1">INDIRECT("'5)個別表'!K"&amp;(A34-1)*39+35)</f>
        <v>0</v>
      </c>
      <c r="DI34" cm="1">
        <f t="array" aca="1" ref="DI34" ca="1">INDIRECT("'5)個別表'!C"&amp;(A34-1)*39+36)</f>
        <v>0</v>
      </c>
      <c r="DJ34" cm="1">
        <f t="array" aca="1" ref="DJ34" ca="1">INDIRECT("'5)個別表'!D"&amp;(A34-1)*39+36)</f>
        <v>0</v>
      </c>
      <c r="DK34" cm="1">
        <f t="array" aca="1" ref="DK34" ca="1">INDIRECT("'5)個別表'!E"&amp;(A34-1)*39+36)</f>
        <v>0</v>
      </c>
      <c r="DL34" cm="1">
        <f t="array" aca="1" ref="DL34" ca="1">INDIRECT("'5)個別表'!F"&amp;(A34-1)*39+36)</f>
        <v>0</v>
      </c>
      <c r="DM34" cm="1">
        <f t="array" aca="1" ref="DM34" ca="1">INDIRECT("'5)個別表'!G"&amp;(A34-1)*39+36)</f>
        <v>0</v>
      </c>
      <c r="DN34" cm="1">
        <f t="array" aca="1" ref="DN34" ca="1">INDIRECT("'5)個別表'!H"&amp;(A34-1)*39+36)</f>
        <v>0</v>
      </c>
      <c r="DO34" cm="1">
        <f t="array" aca="1" ref="DO34" ca="1">INDIRECT("'5)個別表'!I"&amp;(A34-1)*39+36)</f>
        <v>0</v>
      </c>
      <c r="DP34" cm="1">
        <f t="array" aca="1" ref="DP34" ca="1">INDIRECT("'5)個別表'!J"&amp;(A34-1)*39+36)</f>
        <v>0</v>
      </c>
      <c r="DQ34" cm="1">
        <f t="array" aca="1" ref="DQ34" ca="1">INDIRECT("'5)個別表'!K"&amp;(A34-1)*39+36)</f>
        <v>0</v>
      </c>
      <c r="DR34" cm="1">
        <f t="array" aca="1" ref="DR34" ca="1">INDIRECT("'5)個別表'!C"&amp;(A34-1)*39+37)</f>
        <v>0</v>
      </c>
      <c r="DS34" cm="1">
        <f t="array" aca="1" ref="DS34" ca="1">INDIRECT("'5)個別表'!D"&amp;(A34-1)*39+37)</f>
        <v>0</v>
      </c>
      <c r="DT34" cm="1">
        <f t="array" aca="1" ref="DT34" ca="1">INDIRECT("'5)個別表'!E"&amp;(A34-1)*39+37)</f>
        <v>0</v>
      </c>
      <c r="DU34" cm="1">
        <f t="array" aca="1" ref="DU34" ca="1">INDIRECT("'5)個別表'!F"&amp;(A34-1)*39+37)</f>
        <v>0</v>
      </c>
      <c r="DV34" cm="1">
        <f t="array" aca="1" ref="DV34" ca="1">INDIRECT("'5)個別表'!G"&amp;(A34-1)*39+37)</f>
        <v>0</v>
      </c>
      <c r="DW34" cm="1">
        <f t="array" aca="1" ref="DW34" ca="1">INDIRECT("'5)個別表'!H"&amp;(A34-1)*39+37)</f>
        <v>0</v>
      </c>
      <c r="DX34" cm="1">
        <f t="array" aca="1" ref="DX34" ca="1">INDIRECT("'5)個別表'!I"&amp;(A34-1)*39+37)</f>
        <v>0</v>
      </c>
      <c r="DY34" cm="1">
        <f t="array" aca="1" ref="DY34" ca="1">INDIRECT("'5)個別表'!J"&amp;(A34-1)*39+37)</f>
        <v>0</v>
      </c>
      <c r="DZ34" cm="1">
        <f t="array" aca="1" ref="DZ34" ca="1">INDIRECT("'5)個別表'!K"&amp;(A34-1)*39+37)</f>
        <v>0</v>
      </c>
      <c r="EA34" cm="1">
        <f t="array" aca="1" ref="EA34" ca="1">INDIRECT("'5)個別表'!C"&amp;(A34-1)*39+38)</f>
        <v>0</v>
      </c>
      <c r="EB34" cm="1">
        <f t="array" aca="1" ref="EB34" ca="1">INDIRECT("'5)個別表'!D"&amp;(A34-1)*39+38)</f>
        <v>0</v>
      </c>
      <c r="EC34" cm="1">
        <f t="array" aca="1" ref="EC34" ca="1">INDIRECT("'5)個別表'!E"&amp;(A34-1)*39+38)</f>
        <v>0</v>
      </c>
      <c r="ED34" cm="1">
        <f t="array" aca="1" ref="ED34" ca="1">INDIRECT("'5)個別表'!F"&amp;(A34-1)*39+38)</f>
        <v>0</v>
      </c>
      <c r="EE34" cm="1">
        <f t="array" aca="1" ref="EE34" ca="1">INDIRECT("'5)個別表'!G"&amp;(A34-1)*39+38)</f>
        <v>0</v>
      </c>
      <c r="EF34" cm="1">
        <f t="array" aca="1" ref="EF34" ca="1">INDIRECT("'5)個別表'!H"&amp;(A34-1)*39+38)</f>
        <v>0</v>
      </c>
      <c r="EG34" cm="1">
        <f t="array" aca="1" ref="EG34" ca="1">INDIRECT("'5)個別表'!I"&amp;(A34-1)*39+38)</f>
        <v>0</v>
      </c>
      <c r="EH34" cm="1">
        <f t="array" aca="1" ref="EH34" ca="1">INDIRECT("'5)個別表'!J"&amp;(A34-1)*39+38)</f>
        <v>0</v>
      </c>
      <c r="EI34" cm="1">
        <f t="array" aca="1" ref="EI34" ca="1">INDIRECT("'5)個別表'!K"&amp;(A34-1)*39+38)</f>
        <v>0</v>
      </c>
      <c r="EJ34" t="str" cm="1">
        <f t="array" aca="1" ref="EJ34" ca="1">INDIRECT("'5)個別表'!C"&amp;(A34-1)*39+39)</f>
        <v>空欄あり</v>
      </c>
      <c r="EK34" t="str" cm="1">
        <f t="array" aca="1" ref="EK34" ca="1">INDIRECT("'5)個別表'!D"&amp;(A34-1)*39+39)</f>
        <v>空欄あり</v>
      </c>
      <c r="EL34" t="str" cm="1">
        <f t="array" aca="1" ref="EL34" ca="1">INDIRECT("'5)個別表'!C"&amp;(A34-1)*39+40)</f>
        <v>-</v>
      </c>
      <c r="EM34" t="str" cm="1">
        <f t="array" aca="1" ref="EM34" ca="1">INDIRECT("'5)個別表'!D"&amp;(A34-1)*39+40)</f>
        <v>-</v>
      </c>
      <c r="EN34" t="str" cm="1">
        <f t="array" aca="1" ref="EN34" ca="1">INDIRECT("'5)個別表'!E"&amp;(A34-1)*39+40)</f>
        <v>-</v>
      </c>
    </row>
    <row r="35" spans="1:144">
      <c r="A35">
        <v>34</v>
      </c>
      <c r="B35" cm="1">
        <f t="array" aca="1" ref="B35" ca="1">INDIRECT("'5)個別表'!H"&amp;(A35-1)*39+5)</f>
        <v>0</v>
      </c>
      <c r="C35" cm="1">
        <f t="array" aca="1" ref="C35" ca="1">INDIRECT("'5)個別表'!C"&amp;(A35-1)*39+7)</f>
        <v>0</v>
      </c>
      <c r="D35" cm="1">
        <f t="array" aca="1" ref="D35" ca="1">INDIRECT("'5)個別表'!C"&amp;(A35-1)*39+8)</f>
        <v>0</v>
      </c>
      <c r="E35" cm="1">
        <f t="array" aca="1" ref="E35" ca="1">INDIRECT("'5)個別表'!C"&amp;(A35-1)*39+9)</f>
        <v>0</v>
      </c>
      <c r="F35" cm="1">
        <f t="array" aca="1" ref="F35" ca="1">INDIRECT("'5)個別表'!C"&amp;(A35-1)*39+10)</f>
        <v>0</v>
      </c>
      <c r="G35" cm="1">
        <f t="array" aca="1" ref="G35" ca="1">INDIRECT("'5)個別表'!F"&amp;(A35-1)*39+10)</f>
        <v>0</v>
      </c>
      <c r="H35" cm="1">
        <f t="array" aca="1" ref="H35" ca="1">INDIRECT("'5)個別表'!I"&amp;(A35-1)*39+10)</f>
        <v>0</v>
      </c>
      <c r="I35" cm="1">
        <f t="array" aca="1" ref="I35" ca="1">INDIRECT("'5)個別表'!C"&amp;(A35-1)*39+11)</f>
        <v>0</v>
      </c>
      <c r="J35" cm="1">
        <f t="array" aca="1" ref="J35" ca="1">INDIRECT("'5)個別表'!C"&amp;(A35-1)*39+12)</f>
        <v>0</v>
      </c>
      <c r="K35" cm="1">
        <f t="array" aca="1" ref="K35" ca="1">INDIRECT("'5)個別表'!C"&amp;(A35-1)*39+16)</f>
        <v>0</v>
      </c>
      <c r="L35" cm="1">
        <f t="array" aca="1" ref="L35" ca="1">INDIRECT("'5)個別表'!F"&amp;(A35-1)*39+16)</f>
        <v>0</v>
      </c>
      <c r="M35" cm="1">
        <f t="array" aca="1" ref="M35" ca="1">INDIRECT("'5)個別表'!H"&amp;(A35-1)*39+16)</f>
        <v>0</v>
      </c>
      <c r="N35" cm="1">
        <f t="array" aca="1" ref="N35" ca="1">INDIRECT("'5)個別表'!J"&amp;(A35-1)*39+16)</f>
        <v>0</v>
      </c>
      <c r="O35" cm="1">
        <f t="array" aca="1" ref="O35" ca="1">INDIRECT("'5)個別表'!C"&amp;(A35-1)*39+17)</f>
        <v>0</v>
      </c>
      <c r="P35" cm="1">
        <f t="array" aca="1" ref="P35" ca="1">INDIRECT("'5)個別表'!F"&amp;(A35-1)*39+17)</f>
        <v>0</v>
      </c>
      <c r="Q35" cm="1">
        <f t="array" aca="1" ref="Q35" ca="1">INDIRECT("'5)個別表'!H"&amp;(A35-1)*39+17)</f>
        <v>0</v>
      </c>
      <c r="R35" cm="1">
        <f t="array" aca="1" ref="R35" ca="1">INDIRECT("'5)個別表'!J"&amp;(A35-1)*39+17)</f>
        <v>0</v>
      </c>
      <c r="S35" cm="1">
        <f t="array" aca="1" ref="S35" ca="1">INDIRECT("'5)個別表'!C"&amp;(A35-1)*39+18)</f>
        <v>0</v>
      </c>
      <c r="T35" cm="1">
        <f t="array" aca="1" ref="T35" ca="1">INDIRECT("'5)個別表'!D"&amp;(A35-1)*39+23)</f>
        <v>0</v>
      </c>
      <c r="U35" cm="1">
        <f t="array" aca="1" ref="U35" ca="1">INDIRECT("'5)個別表'!I"&amp;(A35-1)*39+23)</f>
        <v>0</v>
      </c>
      <c r="V35" cm="1">
        <f t="array" aca="1" ref="V35" ca="1">INDIRECT("'5)個別表'!C"&amp;(A35-1)*39+26)</f>
        <v>0</v>
      </c>
      <c r="W35" cm="1">
        <f t="array" aca="1" ref="W35" ca="1">INDIRECT("'5)個別表'!D"&amp;(A35-1)*39+26)</f>
        <v>0</v>
      </c>
      <c r="X35" cm="1">
        <f t="array" aca="1" ref="X35" ca="1">INDIRECT("'5)個別表'!E"&amp;(A35-1)*39+26)</f>
        <v>0</v>
      </c>
      <c r="Y35" cm="1">
        <f t="array" aca="1" ref="Y35" ca="1">INDIRECT("'5)個別表'!F"&amp;(A35-1)*39+26)</f>
        <v>0</v>
      </c>
      <c r="Z35" cm="1">
        <f t="array" aca="1" ref="Z35" ca="1">INDIRECT("'5)個別表'!G"&amp;(A35-1)*39+26)</f>
        <v>0</v>
      </c>
      <c r="AA35" cm="1">
        <f t="array" aca="1" ref="AA35" ca="1">INDIRECT("'5)個別表'!H"&amp;(A35-1)*39+26)</f>
        <v>0</v>
      </c>
      <c r="AB35" cm="1">
        <f t="array" aca="1" ref="AB35" ca="1">INDIRECT("'5)個別表'!I"&amp;(A35-1)*39+26)</f>
        <v>0</v>
      </c>
      <c r="AC35" cm="1">
        <f t="array" aca="1" ref="AC35" ca="1">INDIRECT("'5)個別表'!J"&amp;(A35-1)*39+26)</f>
        <v>0</v>
      </c>
      <c r="AD35" cm="1">
        <f t="array" aca="1" ref="AD35" ca="1">INDIRECT("'5)個別表'!K"&amp;(A35-1)*39+26)</f>
        <v>0</v>
      </c>
      <c r="AE35" cm="1">
        <f t="array" aca="1" ref="AE35" ca="1">INDIRECT("'5)個別表'!C"&amp;(A35-1)*39+27)</f>
        <v>0</v>
      </c>
      <c r="AF35" cm="1">
        <f t="array" aca="1" ref="AF35" ca="1">INDIRECT("'5)個別表'!D"&amp;(A35-1)*39+27)</f>
        <v>0</v>
      </c>
      <c r="AG35" cm="1">
        <f t="array" aca="1" ref="AG35" ca="1">INDIRECT("'5)個別表'!E"&amp;(A35-1)*39+27)</f>
        <v>0</v>
      </c>
      <c r="AH35" cm="1">
        <f t="array" aca="1" ref="AH35" ca="1">INDIRECT("'5)個別表'!F"&amp;(A35-1)*39+27)</f>
        <v>0</v>
      </c>
      <c r="AI35" cm="1">
        <f t="array" aca="1" ref="AI35" ca="1">INDIRECT("'5)個別表'!G"&amp;(A35-1)*39+27)</f>
        <v>0</v>
      </c>
      <c r="AJ35" cm="1">
        <f t="array" aca="1" ref="AJ35" ca="1">INDIRECT("'5)個別表'!H"&amp;(A35-1)*39+27)</f>
        <v>0</v>
      </c>
      <c r="AK35" cm="1">
        <f t="array" aca="1" ref="AK35" ca="1">INDIRECT("'5)個別表'!I"&amp;(A35-1)*39+27)</f>
        <v>0</v>
      </c>
      <c r="AL35" cm="1">
        <f t="array" aca="1" ref="AL35" ca="1">INDIRECT("'5)個別表'!J"&amp;(A35-1)*39+27)</f>
        <v>0</v>
      </c>
      <c r="AM35" cm="1">
        <f t="array" aca="1" ref="AM35" ca="1">INDIRECT("'5)個別表'!K"&amp;(A35-1)*39+27)</f>
        <v>0</v>
      </c>
      <c r="AN35" cm="1">
        <f t="array" aca="1" ref="AN35" ca="1">INDIRECT("'5)個別表'!C"&amp;(A35-1)*39+28)</f>
        <v>0</v>
      </c>
      <c r="AO35" cm="1">
        <f t="array" aca="1" ref="AO35" ca="1">INDIRECT("'5)個別表'!D"&amp;(A35-1)*39+28)</f>
        <v>0</v>
      </c>
      <c r="AP35" cm="1">
        <f t="array" aca="1" ref="AP35" ca="1">INDIRECT("'5)個別表'!E"&amp;(A35-1)*39+28)</f>
        <v>0</v>
      </c>
      <c r="AQ35" cm="1">
        <f t="array" aca="1" ref="AQ35" ca="1">INDIRECT("'5)個別表'!F"&amp;(A35-1)*39+28)</f>
        <v>0</v>
      </c>
      <c r="AR35" cm="1">
        <f t="array" aca="1" ref="AR35" ca="1">INDIRECT("'5)個別表'!G"&amp;(A35-1)*39+28)</f>
        <v>0</v>
      </c>
      <c r="AS35" cm="1">
        <f t="array" aca="1" ref="AS35" ca="1">INDIRECT("'5)個別表'!H"&amp;(A35-1)*39+28)</f>
        <v>0</v>
      </c>
      <c r="AT35" cm="1">
        <f t="array" aca="1" ref="AT35" ca="1">INDIRECT("'5)個別表'!I"&amp;(A35-1)*39+28)</f>
        <v>0</v>
      </c>
      <c r="AU35" cm="1">
        <f t="array" aca="1" ref="AU35" ca="1">INDIRECT("'5)個別表'!J"&amp;(A35-1)*39+28)</f>
        <v>0</v>
      </c>
      <c r="AV35" cm="1">
        <f t="array" aca="1" ref="AV35" ca="1">INDIRECT("'5)個別表'!K"&amp;(A35-1)*39+28)</f>
        <v>0</v>
      </c>
      <c r="AW35" cm="1">
        <f t="array" aca="1" ref="AW35" ca="1">INDIRECT("'5)個別表'!C"&amp;(A35-1)*39+29)</f>
        <v>0</v>
      </c>
      <c r="AX35" cm="1">
        <f t="array" aca="1" ref="AX35" ca="1">INDIRECT("'5)個別表'!D"&amp;(A35-1)*39+29)</f>
        <v>0</v>
      </c>
      <c r="AY35" cm="1">
        <f t="array" aca="1" ref="AY35" ca="1">INDIRECT("'5)個別表'!E"&amp;(A35-1)*39+29)</f>
        <v>0</v>
      </c>
      <c r="AZ35" cm="1">
        <f t="array" aca="1" ref="AZ35" ca="1">INDIRECT("'5)個別表'!F"&amp;(A35-1)*39+29)</f>
        <v>0</v>
      </c>
      <c r="BA35" cm="1">
        <f t="array" aca="1" ref="BA35" ca="1">INDIRECT("'5)個別表'!G"&amp;(A35-1)*39+29)</f>
        <v>0</v>
      </c>
      <c r="BB35" cm="1">
        <f t="array" aca="1" ref="BB35" ca="1">INDIRECT("'5)個別表'!H"&amp;(A35-1)*39+29)</f>
        <v>0</v>
      </c>
      <c r="BC35" cm="1">
        <f t="array" aca="1" ref="BC35" ca="1">INDIRECT("'5)個別表'!I"&amp;(A35-1)*39+29)</f>
        <v>0</v>
      </c>
      <c r="BD35" cm="1">
        <f t="array" aca="1" ref="BD35" ca="1">INDIRECT("'5)個別表'!J"&amp;(A35-1)*39+29)</f>
        <v>0</v>
      </c>
      <c r="BE35" cm="1">
        <f t="array" aca="1" ref="BE35" ca="1">INDIRECT("'5)個別表'!K"&amp;(A35-1)*39+29)</f>
        <v>0</v>
      </c>
      <c r="BF35" cm="1">
        <f t="array" aca="1" ref="BF35" ca="1">INDIRECT("'5)個別表'!C"&amp;(A35-1)*39+30)</f>
        <v>0</v>
      </c>
      <c r="BG35" cm="1">
        <f t="array" aca="1" ref="BG35" ca="1">INDIRECT("'5)個別表'!D"&amp;(A35-1)*39+30)</f>
        <v>0</v>
      </c>
      <c r="BH35" cm="1">
        <f t="array" aca="1" ref="BH35" ca="1">INDIRECT("'5)個別表'!E"&amp;(A35-1)*39+30)</f>
        <v>0</v>
      </c>
      <c r="BI35" cm="1">
        <f t="array" aca="1" ref="BI35" ca="1">INDIRECT("'5)個別表'!F"&amp;(A35-1)*39+30)</f>
        <v>0</v>
      </c>
      <c r="BJ35" cm="1">
        <f t="array" aca="1" ref="BJ35" ca="1">INDIRECT("'5)個別表'!G"&amp;(A35-1)*39+30)</f>
        <v>0</v>
      </c>
      <c r="BK35" cm="1">
        <f t="array" aca="1" ref="BK35" ca="1">INDIRECT("'5)個別表'!H"&amp;(A35-1)*39+30)</f>
        <v>0</v>
      </c>
      <c r="BL35" cm="1">
        <f t="array" aca="1" ref="BL35" ca="1">INDIRECT("'5)個別表'!I"&amp;(A35-1)*39+30)</f>
        <v>0</v>
      </c>
      <c r="BM35" cm="1">
        <f t="array" aca="1" ref="BM35" ca="1">INDIRECT("'5)個別表'!J"&amp;(A35-1)*39+30)</f>
        <v>0</v>
      </c>
      <c r="BN35" cm="1">
        <f t="array" aca="1" ref="BN35" ca="1">INDIRECT("'5)個別表'!K"&amp;(A35-1)*39+30)</f>
        <v>0</v>
      </c>
      <c r="BO35" cm="1">
        <f t="array" aca="1" ref="BO35" ca="1">INDIRECT("'5)個別表'!C"&amp;(A35-1)*39+31)</f>
        <v>0</v>
      </c>
      <c r="BP35" cm="1">
        <f t="array" aca="1" ref="BP35" ca="1">INDIRECT("'5)個別表'!D"&amp;(A35-1)*39+31)</f>
        <v>0</v>
      </c>
      <c r="BQ35" cm="1">
        <f t="array" aca="1" ref="BQ35" ca="1">INDIRECT("'5)個別表'!E"&amp;(A35-1)*39+31)</f>
        <v>0</v>
      </c>
      <c r="BR35" cm="1">
        <f t="array" aca="1" ref="BR35" ca="1">INDIRECT("'5)個別表'!F"&amp;(A35-1)*39+31)</f>
        <v>0</v>
      </c>
      <c r="BS35" cm="1">
        <f t="array" aca="1" ref="BS35" ca="1">INDIRECT("'5)個別表'!G"&amp;(A35-1)*39+31)</f>
        <v>0</v>
      </c>
      <c r="BT35" cm="1">
        <f t="array" aca="1" ref="BT35" ca="1">INDIRECT("'5)個別表'!H"&amp;(A35-1)*39+31)</f>
        <v>0</v>
      </c>
      <c r="BU35" cm="1">
        <f t="array" aca="1" ref="BU35" ca="1">INDIRECT("'5)個別表'!I"&amp;(A35-1)*39+31)</f>
        <v>0</v>
      </c>
      <c r="BV35" cm="1">
        <f t="array" aca="1" ref="BV35" ca="1">INDIRECT("'5)個別表'!J"&amp;(A35-1)*39+31)</f>
        <v>0</v>
      </c>
      <c r="BW35" cm="1">
        <f t="array" aca="1" ref="BW35" ca="1">INDIRECT("'5)個別表'!K"&amp;(A35-1)*39+31)</f>
        <v>0</v>
      </c>
      <c r="BX35" cm="1">
        <f t="array" aca="1" ref="BX35" ca="1">INDIRECT("'5)個別表'!C"&amp;(A35-1)*39+32)</f>
        <v>0</v>
      </c>
      <c r="BY35" cm="1">
        <f t="array" aca="1" ref="BY35" ca="1">INDIRECT("'5)個別表'!D"&amp;(A35-1)*39+32)</f>
        <v>0</v>
      </c>
      <c r="BZ35" cm="1">
        <f t="array" aca="1" ref="BZ35" ca="1">INDIRECT("'5)個別表'!E"&amp;(A35-1)*39+32)</f>
        <v>0</v>
      </c>
      <c r="CA35" cm="1">
        <f t="array" aca="1" ref="CA35" ca="1">INDIRECT("'5)個別表'!F"&amp;(A35-1)*39+32)</f>
        <v>0</v>
      </c>
      <c r="CB35" cm="1">
        <f t="array" aca="1" ref="CB35" ca="1">INDIRECT("'5)個別表'!G"&amp;(A35-1)*39+32)</f>
        <v>0</v>
      </c>
      <c r="CC35" cm="1">
        <f t="array" aca="1" ref="CC35" ca="1">INDIRECT("'5)個別表'!H"&amp;(A35-1)*39+32)</f>
        <v>0</v>
      </c>
      <c r="CD35" cm="1">
        <f t="array" aca="1" ref="CD35" ca="1">INDIRECT("'5)個別表'!I"&amp;(A35-1)*39+32)</f>
        <v>0</v>
      </c>
      <c r="CE35" cm="1">
        <f t="array" aca="1" ref="CE35" ca="1">INDIRECT("'5)個別表'!J"&amp;(A35-1)*39+32)</f>
        <v>0</v>
      </c>
      <c r="CF35" cm="1">
        <f t="array" aca="1" ref="CF35" ca="1">INDIRECT("'5)個別表'!K"&amp;(A35-1)*39+32)</f>
        <v>0</v>
      </c>
      <c r="CG35" t="str" cm="1">
        <f t="array" aca="1" ref="CG35" ca="1">INDIRECT("'5)個別表'!A"&amp;(A35-1)*39+33)</f>
        <v>⑧選択してください（プルダウン）</v>
      </c>
      <c r="CH35" cm="1">
        <f t="array" aca="1" ref="CH35" ca="1">INDIRECT("'5)個別表'!C"&amp;(A35-1)*39+33)</f>
        <v>0</v>
      </c>
      <c r="CI35" cm="1">
        <f t="array" aca="1" ref="CI35" ca="1">INDIRECT("'5)個別表'!D"&amp;(A35-1)*39+33)</f>
        <v>0</v>
      </c>
      <c r="CJ35" cm="1">
        <f t="array" aca="1" ref="CJ35" ca="1">INDIRECT("'5)個別表'!E"&amp;(A35-1)*39+33)</f>
        <v>0</v>
      </c>
      <c r="CK35" cm="1">
        <f t="array" aca="1" ref="CK35" ca="1">INDIRECT("'5)個別表'!F"&amp;(A35-1)*39+33)</f>
        <v>0</v>
      </c>
      <c r="CL35" cm="1">
        <f t="array" aca="1" ref="CL35" ca="1">INDIRECT("'5)個別表'!G"&amp;(A35-1)*39+33)</f>
        <v>0</v>
      </c>
      <c r="CM35" cm="1">
        <f t="array" aca="1" ref="CM35" ca="1">INDIRECT("'5)個別表'!H"&amp;(A35-1)*39+33)</f>
        <v>0</v>
      </c>
      <c r="CN35" cm="1">
        <f t="array" aca="1" ref="CN35" ca="1">INDIRECT("'5)個別表'!I"&amp;(A35-1)*39+33)</f>
        <v>0</v>
      </c>
      <c r="CO35" cm="1">
        <f t="array" aca="1" ref="CO35" ca="1">INDIRECT("'5)個別表'!J"&amp;(A35-1)*39+33)</f>
        <v>0</v>
      </c>
      <c r="CP35" cm="1">
        <f t="array" aca="1" ref="CP35" ca="1">INDIRECT("'5)個別表'!K"&amp;(A35-1)*39+33)</f>
        <v>0</v>
      </c>
      <c r="CQ35" cm="1">
        <f t="array" aca="1" ref="CQ35" ca="1">INDIRECT("'5)個別表'!C"&amp;(A35-1)*39+34)</f>
        <v>0</v>
      </c>
      <c r="CR35" cm="1">
        <f t="array" aca="1" ref="CR35" ca="1">INDIRECT("'5)個別表'!D"&amp;(A35-1)*39+34)</f>
        <v>0</v>
      </c>
      <c r="CS35" cm="1">
        <f t="array" aca="1" ref="CS35" ca="1">INDIRECT("'5)個別表'!E"&amp;(A35-1)*39+34)</f>
        <v>0</v>
      </c>
      <c r="CT35" cm="1">
        <f t="array" aca="1" ref="CT35" ca="1">INDIRECT("'5)個別表'!F"&amp;(A35-1)*39+34)</f>
        <v>0</v>
      </c>
      <c r="CU35" cm="1">
        <f t="array" aca="1" ref="CU35" ca="1">INDIRECT("'5)個別表'!G"&amp;(A35-1)*39+34)</f>
        <v>0</v>
      </c>
      <c r="CV35" cm="1">
        <f t="array" aca="1" ref="CV35" ca="1">INDIRECT("'5)個別表'!H"&amp;(A35-1)*39+34)</f>
        <v>0</v>
      </c>
      <c r="CW35" cm="1">
        <f t="array" aca="1" ref="CW35" ca="1">INDIRECT("'5)個別表'!I"&amp;(A35-1)*39+34)</f>
        <v>0</v>
      </c>
      <c r="CX35" cm="1">
        <f t="array" aca="1" ref="CX35" ca="1">INDIRECT("'5)個別表'!J"&amp;(A35-1)*39+34)</f>
        <v>0</v>
      </c>
      <c r="CY35" cm="1">
        <f t="array" aca="1" ref="CY35" ca="1">INDIRECT("'5)個別表'!K"&amp;(A35-1)*39+34)</f>
        <v>0</v>
      </c>
      <c r="CZ35" cm="1">
        <f t="array" aca="1" ref="CZ35" ca="1">INDIRECT("'5)個別表'!C"&amp;(A35-1)*39+35)</f>
        <v>0</v>
      </c>
      <c r="DA35" cm="1">
        <f t="array" aca="1" ref="DA35" ca="1">INDIRECT("'5)個別表'!D"&amp;(A35-1)*39+35)</f>
        <v>0</v>
      </c>
      <c r="DB35" cm="1">
        <f t="array" aca="1" ref="DB35" ca="1">INDIRECT("'5)個別表'!E"&amp;(A35-1)*39+35)</f>
        <v>0</v>
      </c>
      <c r="DC35" cm="1">
        <f t="array" aca="1" ref="DC35" ca="1">INDIRECT("'5)個別表'!F"&amp;(A35-1)*39+35)</f>
        <v>0</v>
      </c>
      <c r="DD35" cm="1">
        <f t="array" aca="1" ref="DD35" ca="1">INDIRECT("'5)個別表'!G"&amp;(A35-1)*39+35)</f>
        <v>0</v>
      </c>
      <c r="DE35" cm="1">
        <f t="array" aca="1" ref="DE35" ca="1">INDIRECT("'5)個別表'!H"&amp;(A35-1)*39+35)</f>
        <v>0</v>
      </c>
      <c r="DF35" cm="1">
        <f t="array" aca="1" ref="DF35" ca="1">INDIRECT("'5)個別表'!I"&amp;(A35-1)*39+35)</f>
        <v>0</v>
      </c>
      <c r="DG35" cm="1">
        <f t="array" aca="1" ref="DG35" ca="1">INDIRECT("'5)個別表'!J"&amp;(A35-1)*39+35)</f>
        <v>0</v>
      </c>
      <c r="DH35" cm="1">
        <f t="array" aca="1" ref="DH35" ca="1">INDIRECT("'5)個別表'!K"&amp;(A35-1)*39+35)</f>
        <v>0</v>
      </c>
      <c r="DI35" cm="1">
        <f t="array" aca="1" ref="DI35" ca="1">INDIRECT("'5)個別表'!C"&amp;(A35-1)*39+36)</f>
        <v>0</v>
      </c>
      <c r="DJ35" cm="1">
        <f t="array" aca="1" ref="DJ35" ca="1">INDIRECT("'5)個別表'!D"&amp;(A35-1)*39+36)</f>
        <v>0</v>
      </c>
      <c r="DK35" cm="1">
        <f t="array" aca="1" ref="DK35" ca="1">INDIRECT("'5)個別表'!E"&amp;(A35-1)*39+36)</f>
        <v>0</v>
      </c>
      <c r="DL35" cm="1">
        <f t="array" aca="1" ref="DL35" ca="1">INDIRECT("'5)個別表'!F"&amp;(A35-1)*39+36)</f>
        <v>0</v>
      </c>
      <c r="DM35" cm="1">
        <f t="array" aca="1" ref="DM35" ca="1">INDIRECT("'5)個別表'!G"&amp;(A35-1)*39+36)</f>
        <v>0</v>
      </c>
      <c r="DN35" cm="1">
        <f t="array" aca="1" ref="DN35" ca="1">INDIRECT("'5)個別表'!H"&amp;(A35-1)*39+36)</f>
        <v>0</v>
      </c>
      <c r="DO35" cm="1">
        <f t="array" aca="1" ref="DO35" ca="1">INDIRECT("'5)個別表'!I"&amp;(A35-1)*39+36)</f>
        <v>0</v>
      </c>
      <c r="DP35" cm="1">
        <f t="array" aca="1" ref="DP35" ca="1">INDIRECT("'5)個別表'!J"&amp;(A35-1)*39+36)</f>
        <v>0</v>
      </c>
      <c r="DQ35" cm="1">
        <f t="array" aca="1" ref="DQ35" ca="1">INDIRECT("'5)個別表'!K"&amp;(A35-1)*39+36)</f>
        <v>0</v>
      </c>
      <c r="DR35" cm="1">
        <f t="array" aca="1" ref="DR35" ca="1">INDIRECT("'5)個別表'!C"&amp;(A35-1)*39+37)</f>
        <v>0</v>
      </c>
      <c r="DS35" cm="1">
        <f t="array" aca="1" ref="DS35" ca="1">INDIRECT("'5)個別表'!D"&amp;(A35-1)*39+37)</f>
        <v>0</v>
      </c>
      <c r="DT35" cm="1">
        <f t="array" aca="1" ref="DT35" ca="1">INDIRECT("'5)個別表'!E"&amp;(A35-1)*39+37)</f>
        <v>0</v>
      </c>
      <c r="DU35" cm="1">
        <f t="array" aca="1" ref="DU35" ca="1">INDIRECT("'5)個別表'!F"&amp;(A35-1)*39+37)</f>
        <v>0</v>
      </c>
      <c r="DV35" cm="1">
        <f t="array" aca="1" ref="DV35" ca="1">INDIRECT("'5)個別表'!G"&amp;(A35-1)*39+37)</f>
        <v>0</v>
      </c>
      <c r="DW35" cm="1">
        <f t="array" aca="1" ref="DW35" ca="1">INDIRECT("'5)個別表'!H"&amp;(A35-1)*39+37)</f>
        <v>0</v>
      </c>
      <c r="DX35" cm="1">
        <f t="array" aca="1" ref="DX35" ca="1">INDIRECT("'5)個別表'!I"&amp;(A35-1)*39+37)</f>
        <v>0</v>
      </c>
      <c r="DY35" cm="1">
        <f t="array" aca="1" ref="DY35" ca="1">INDIRECT("'5)個別表'!J"&amp;(A35-1)*39+37)</f>
        <v>0</v>
      </c>
      <c r="DZ35" cm="1">
        <f t="array" aca="1" ref="DZ35" ca="1">INDIRECT("'5)個別表'!K"&amp;(A35-1)*39+37)</f>
        <v>0</v>
      </c>
      <c r="EA35" cm="1">
        <f t="array" aca="1" ref="EA35" ca="1">INDIRECT("'5)個別表'!C"&amp;(A35-1)*39+38)</f>
        <v>0</v>
      </c>
      <c r="EB35" cm="1">
        <f t="array" aca="1" ref="EB35" ca="1">INDIRECT("'5)個別表'!D"&amp;(A35-1)*39+38)</f>
        <v>0</v>
      </c>
      <c r="EC35" cm="1">
        <f t="array" aca="1" ref="EC35" ca="1">INDIRECT("'5)個別表'!E"&amp;(A35-1)*39+38)</f>
        <v>0</v>
      </c>
      <c r="ED35" cm="1">
        <f t="array" aca="1" ref="ED35" ca="1">INDIRECT("'5)個別表'!F"&amp;(A35-1)*39+38)</f>
        <v>0</v>
      </c>
      <c r="EE35" cm="1">
        <f t="array" aca="1" ref="EE35" ca="1">INDIRECT("'5)個別表'!G"&amp;(A35-1)*39+38)</f>
        <v>0</v>
      </c>
      <c r="EF35" cm="1">
        <f t="array" aca="1" ref="EF35" ca="1">INDIRECT("'5)個別表'!H"&amp;(A35-1)*39+38)</f>
        <v>0</v>
      </c>
      <c r="EG35" cm="1">
        <f t="array" aca="1" ref="EG35" ca="1">INDIRECT("'5)個別表'!I"&amp;(A35-1)*39+38)</f>
        <v>0</v>
      </c>
      <c r="EH35" cm="1">
        <f t="array" aca="1" ref="EH35" ca="1">INDIRECT("'5)個別表'!J"&amp;(A35-1)*39+38)</f>
        <v>0</v>
      </c>
      <c r="EI35" cm="1">
        <f t="array" aca="1" ref="EI35" ca="1">INDIRECT("'5)個別表'!K"&amp;(A35-1)*39+38)</f>
        <v>0</v>
      </c>
      <c r="EJ35" t="str" cm="1">
        <f t="array" aca="1" ref="EJ35" ca="1">INDIRECT("'5)個別表'!C"&amp;(A35-1)*39+39)</f>
        <v>空欄あり</v>
      </c>
      <c r="EK35" t="str" cm="1">
        <f t="array" aca="1" ref="EK35" ca="1">INDIRECT("'5)個別表'!D"&amp;(A35-1)*39+39)</f>
        <v>空欄あり</v>
      </c>
      <c r="EL35" t="str" cm="1">
        <f t="array" aca="1" ref="EL35" ca="1">INDIRECT("'5)個別表'!C"&amp;(A35-1)*39+40)</f>
        <v>-</v>
      </c>
      <c r="EM35" t="str" cm="1">
        <f t="array" aca="1" ref="EM35" ca="1">INDIRECT("'5)個別表'!D"&amp;(A35-1)*39+40)</f>
        <v>-</v>
      </c>
      <c r="EN35" t="str" cm="1">
        <f t="array" aca="1" ref="EN35" ca="1">INDIRECT("'5)個別表'!E"&amp;(A35-1)*39+40)</f>
        <v>-</v>
      </c>
    </row>
    <row r="36" spans="1:144">
      <c r="A36">
        <v>35</v>
      </c>
      <c r="B36" cm="1">
        <f t="array" aca="1" ref="B36" ca="1">INDIRECT("'5)個別表'!H"&amp;(A36-1)*39+5)</f>
        <v>0</v>
      </c>
      <c r="C36" cm="1">
        <f t="array" aca="1" ref="C36" ca="1">INDIRECT("'5)個別表'!C"&amp;(A36-1)*39+7)</f>
        <v>0</v>
      </c>
      <c r="D36" cm="1">
        <f t="array" aca="1" ref="D36" ca="1">INDIRECT("'5)個別表'!C"&amp;(A36-1)*39+8)</f>
        <v>0</v>
      </c>
      <c r="E36" cm="1">
        <f t="array" aca="1" ref="E36" ca="1">INDIRECT("'5)個別表'!C"&amp;(A36-1)*39+9)</f>
        <v>0</v>
      </c>
      <c r="F36" cm="1">
        <f t="array" aca="1" ref="F36" ca="1">INDIRECT("'5)個別表'!C"&amp;(A36-1)*39+10)</f>
        <v>0</v>
      </c>
      <c r="G36" cm="1">
        <f t="array" aca="1" ref="G36" ca="1">INDIRECT("'5)個別表'!F"&amp;(A36-1)*39+10)</f>
        <v>0</v>
      </c>
      <c r="H36" cm="1">
        <f t="array" aca="1" ref="H36" ca="1">INDIRECT("'5)個別表'!I"&amp;(A36-1)*39+10)</f>
        <v>0</v>
      </c>
      <c r="I36" cm="1">
        <f t="array" aca="1" ref="I36" ca="1">INDIRECT("'5)個別表'!C"&amp;(A36-1)*39+11)</f>
        <v>0</v>
      </c>
      <c r="J36" cm="1">
        <f t="array" aca="1" ref="J36" ca="1">INDIRECT("'5)個別表'!C"&amp;(A36-1)*39+12)</f>
        <v>0</v>
      </c>
      <c r="K36" cm="1">
        <f t="array" aca="1" ref="K36" ca="1">INDIRECT("'5)個別表'!C"&amp;(A36-1)*39+16)</f>
        <v>0</v>
      </c>
      <c r="L36" cm="1">
        <f t="array" aca="1" ref="L36" ca="1">INDIRECT("'5)個別表'!F"&amp;(A36-1)*39+16)</f>
        <v>0</v>
      </c>
      <c r="M36" cm="1">
        <f t="array" aca="1" ref="M36" ca="1">INDIRECT("'5)個別表'!H"&amp;(A36-1)*39+16)</f>
        <v>0</v>
      </c>
      <c r="N36" cm="1">
        <f t="array" aca="1" ref="N36" ca="1">INDIRECT("'5)個別表'!J"&amp;(A36-1)*39+16)</f>
        <v>0</v>
      </c>
      <c r="O36" cm="1">
        <f t="array" aca="1" ref="O36" ca="1">INDIRECT("'5)個別表'!C"&amp;(A36-1)*39+17)</f>
        <v>0</v>
      </c>
      <c r="P36" cm="1">
        <f t="array" aca="1" ref="P36" ca="1">INDIRECT("'5)個別表'!F"&amp;(A36-1)*39+17)</f>
        <v>0</v>
      </c>
      <c r="Q36" cm="1">
        <f t="array" aca="1" ref="Q36" ca="1">INDIRECT("'5)個別表'!H"&amp;(A36-1)*39+17)</f>
        <v>0</v>
      </c>
      <c r="R36" cm="1">
        <f t="array" aca="1" ref="R36" ca="1">INDIRECT("'5)個別表'!J"&amp;(A36-1)*39+17)</f>
        <v>0</v>
      </c>
      <c r="S36" cm="1">
        <f t="array" aca="1" ref="S36" ca="1">INDIRECT("'5)個別表'!C"&amp;(A36-1)*39+18)</f>
        <v>0</v>
      </c>
      <c r="T36" cm="1">
        <f t="array" aca="1" ref="T36" ca="1">INDIRECT("'5)個別表'!D"&amp;(A36-1)*39+23)</f>
        <v>0</v>
      </c>
      <c r="U36" cm="1">
        <f t="array" aca="1" ref="U36" ca="1">INDIRECT("'5)個別表'!I"&amp;(A36-1)*39+23)</f>
        <v>0</v>
      </c>
      <c r="V36" cm="1">
        <f t="array" aca="1" ref="V36" ca="1">INDIRECT("'5)個別表'!C"&amp;(A36-1)*39+26)</f>
        <v>0</v>
      </c>
      <c r="W36" cm="1">
        <f t="array" aca="1" ref="W36" ca="1">INDIRECT("'5)個別表'!D"&amp;(A36-1)*39+26)</f>
        <v>0</v>
      </c>
      <c r="X36" cm="1">
        <f t="array" aca="1" ref="X36" ca="1">INDIRECT("'5)個別表'!E"&amp;(A36-1)*39+26)</f>
        <v>0</v>
      </c>
      <c r="Y36" cm="1">
        <f t="array" aca="1" ref="Y36" ca="1">INDIRECT("'5)個別表'!F"&amp;(A36-1)*39+26)</f>
        <v>0</v>
      </c>
      <c r="Z36" cm="1">
        <f t="array" aca="1" ref="Z36" ca="1">INDIRECT("'5)個別表'!G"&amp;(A36-1)*39+26)</f>
        <v>0</v>
      </c>
      <c r="AA36" cm="1">
        <f t="array" aca="1" ref="AA36" ca="1">INDIRECT("'5)個別表'!H"&amp;(A36-1)*39+26)</f>
        <v>0</v>
      </c>
      <c r="AB36" cm="1">
        <f t="array" aca="1" ref="AB36" ca="1">INDIRECT("'5)個別表'!I"&amp;(A36-1)*39+26)</f>
        <v>0</v>
      </c>
      <c r="AC36" cm="1">
        <f t="array" aca="1" ref="AC36" ca="1">INDIRECT("'5)個別表'!J"&amp;(A36-1)*39+26)</f>
        <v>0</v>
      </c>
      <c r="AD36" cm="1">
        <f t="array" aca="1" ref="AD36" ca="1">INDIRECT("'5)個別表'!K"&amp;(A36-1)*39+26)</f>
        <v>0</v>
      </c>
      <c r="AE36" cm="1">
        <f t="array" aca="1" ref="AE36" ca="1">INDIRECT("'5)個別表'!C"&amp;(A36-1)*39+27)</f>
        <v>0</v>
      </c>
      <c r="AF36" cm="1">
        <f t="array" aca="1" ref="AF36" ca="1">INDIRECT("'5)個別表'!D"&amp;(A36-1)*39+27)</f>
        <v>0</v>
      </c>
      <c r="AG36" cm="1">
        <f t="array" aca="1" ref="AG36" ca="1">INDIRECT("'5)個別表'!E"&amp;(A36-1)*39+27)</f>
        <v>0</v>
      </c>
      <c r="AH36" cm="1">
        <f t="array" aca="1" ref="AH36" ca="1">INDIRECT("'5)個別表'!F"&amp;(A36-1)*39+27)</f>
        <v>0</v>
      </c>
      <c r="AI36" cm="1">
        <f t="array" aca="1" ref="AI36" ca="1">INDIRECT("'5)個別表'!G"&amp;(A36-1)*39+27)</f>
        <v>0</v>
      </c>
      <c r="AJ36" cm="1">
        <f t="array" aca="1" ref="AJ36" ca="1">INDIRECT("'5)個別表'!H"&amp;(A36-1)*39+27)</f>
        <v>0</v>
      </c>
      <c r="AK36" cm="1">
        <f t="array" aca="1" ref="AK36" ca="1">INDIRECT("'5)個別表'!I"&amp;(A36-1)*39+27)</f>
        <v>0</v>
      </c>
      <c r="AL36" cm="1">
        <f t="array" aca="1" ref="AL36" ca="1">INDIRECT("'5)個別表'!J"&amp;(A36-1)*39+27)</f>
        <v>0</v>
      </c>
      <c r="AM36" cm="1">
        <f t="array" aca="1" ref="AM36" ca="1">INDIRECT("'5)個別表'!K"&amp;(A36-1)*39+27)</f>
        <v>0</v>
      </c>
      <c r="AN36" cm="1">
        <f t="array" aca="1" ref="AN36" ca="1">INDIRECT("'5)個別表'!C"&amp;(A36-1)*39+28)</f>
        <v>0</v>
      </c>
      <c r="AO36" cm="1">
        <f t="array" aca="1" ref="AO36" ca="1">INDIRECT("'5)個別表'!D"&amp;(A36-1)*39+28)</f>
        <v>0</v>
      </c>
      <c r="AP36" cm="1">
        <f t="array" aca="1" ref="AP36" ca="1">INDIRECT("'5)個別表'!E"&amp;(A36-1)*39+28)</f>
        <v>0</v>
      </c>
      <c r="AQ36" cm="1">
        <f t="array" aca="1" ref="AQ36" ca="1">INDIRECT("'5)個別表'!F"&amp;(A36-1)*39+28)</f>
        <v>0</v>
      </c>
      <c r="AR36" cm="1">
        <f t="array" aca="1" ref="AR36" ca="1">INDIRECT("'5)個別表'!G"&amp;(A36-1)*39+28)</f>
        <v>0</v>
      </c>
      <c r="AS36" cm="1">
        <f t="array" aca="1" ref="AS36" ca="1">INDIRECT("'5)個別表'!H"&amp;(A36-1)*39+28)</f>
        <v>0</v>
      </c>
      <c r="AT36" cm="1">
        <f t="array" aca="1" ref="AT36" ca="1">INDIRECT("'5)個別表'!I"&amp;(A36-1)*39+28)</f>
        <v>0</v>
      </c>
      <c r="AU36" cm="1">
        <f t="array" aca="1" ref="AU36" ca="1">INDIRECT("'5)個別表'!J"&amp;(A36-1)*39+28)</f>
        <v>0</v>
      </c>
      <c r="AV36" cm="1">
        <f t="array" aca="1" ref="AV36" ca="1">INDIRECT("'5)個別表'!K"&amp;(A36-1)*39+28)</f>
        <v>0</v>
      </c>
      <c r="AW36" cm="1">
        <f t="array" aca="1" ref="AW36" ca="1">INDIRECT("'5)個別表'!C"&amp;(A36-1)*39+29)</f>
        <v>0</v>
      </c>
      <c r="AX36" cm="1">
        <f t="array" aca="1" ref="AX36" ca="1">INDIRECT("'5)個別表'!D"&amp;(A36-1)*39+29)</f>
        <v>0</v>
      </c>
      <c r="AY36" cm="1">
        <f t="array" aca="1" ref="AY36" ca="1">INDIRECT("'5)個別表'!E"&amp;(A36-1)*39+29)</f>
        <v>0</v>
      </c>
      <c r="AZ36" cm="1">
        <f t="array" aca="1" ref="AZ36" ca="1">INDIRECT("'5)個別表'!F"&amp;(A36-1)*39+29)</f>
        <v>0</v>
      </c>
      <c r="BA36" cm="1">
        <f t="array" aca="1" ref="BA36" ca="1">INDIRECT("'5)個別表'!G"&amp;(A36-1)*39+29)</f>
        <v>0</v>
      </c>
      <c r="BB36" cm="1">
        <f t="array" aca="1" ref="BB36" ca="1">INDIRECT("'5)個別表'!H"&amp;(A36-1)*39+29)</f>
        <v>0</v>
      </c>
      <c r="BC36" cm="1">
        <f t="array" aca="1" ref="BC36" ca="1">INDIRECT("'5)個別表'!I"&amp;(A36-1)*39+29)</f>
        <v>0</v>
      </c>
      <c r="BD36" cm="1">
        <f t="array" aca="1" ref="BD36" ca="1">INDIRECT("'5)個別表'!J"&amp;(A36-1)*39+29)</f>
        <v>0</v>
      </c>
      <c r="BE36" cm="1">
        <f t="array" aca="1" ref="BE36" ca="1">INDIRECT("'5)個別表'!K"&amp;(A36-1)*39+29)</f>
        <v>0</v>
      </c>
      <c r="BF36" cm="1">
        <f t="array" aca="1" ref="BF36" ca="1">INDIRECT("'5)個別表'!C"&amp;(A36-1)*39+30)</f>
        <v>0</v>
      </c>
      <c r="BG36" cm="1">
        <f t="array" aca="1" ref="BG36" ca="1">INDIRECT("'5)個別表'!D"&amp;(A36-1)*39+30)</f>
        <v>0</v>
      </c>
      <c r="BH36" cm="1">
        <f t="array" aca="1" ref="BH36" ca="1">INDIRECT("'5)個別表'!E"&amp;(A36-1)*39+30)</f>
        <v>0</v>
      </c>
      <c r="BI36" cm="1">
        <f t="array" aca="1" ref="BI36" ca="1">INDIRECT("'5)個別表'!F"&amp;(A36-1)*39+30)</f>
        <v>0</v>
      </c>
      <c r="BJ36" cm="1">
        <f t="array" aca="1" ref="BJ36" ca="1">INDIRECT("'5)個別表'!G"&amp;(A36-1)*39+30)</f>
        <v>0</v>
      </c>
      <c r="BK36" cm="1">
        <f t="array" aca="1" ref="BK36" ca="1">INDIRECT("'5)個別表'!H"&amp;(A36-1)*39+30)</f>
        <v>0</v>
      </c>
      <c r="BL36" cm="1">
        <f t="array" aca="1" ref="BL36" ca="1">INDIRECT("'5)個別表'!I"&amp;(A36-1)*39+30)</f>
        <v>0</v>
      </c>
      <c r="BM36" cm="1">
        <f t="array" aca="1" ref="BM36" ca="1">INDIRECT("'5)個別表'!J"&amp;(A36-1)*39+30)</f>
        <v>0</v>
      </c>
      <c r="BN36" cm="1">
        <f t="array" aca="1" ref="BN36" ca="1">INDIRECT("'5)個別表'!K"&amp;(A36-1)*39+30)</f>
        <v>0</v>
      </c>
      <c r="BO36" cm="1">
        <f t="array" aca="1" ref="BO36" ca="1">INDIRECT("'5)個別表'!C"&amp;(A36-1)*39+31)</f>
        <v>0</v>
      </c>
      <c r="BP36" cm="1">
        <f t="array" aca="1" ref="BP36" ca="1">INDIRECT("'5)個別表'!D"&amp;(A36-1)*39+31)</f>
        <v>0</v>
      </c>
      <c r="BQ36" cm="1">
        <f t="array" aca="1" ref="BQ36" ca="1">INDIRECT("'5)個別表'!E"&amp;(A36-1)*39+31)</f>
        <v>0</v>
      </c>
      <c r="BR36" cm="1">
        <f t="array" aca="1" ref="BR36" ca="1">INDIRECT("'5)個別表'!F"&amp;(A36-1)*39+31)</f>
        <v>0</v>
      </c>
      <c r="BS36" cm="1">
        <f t="array" aca="1" ref="BS36" ca="1">INDIRECT("'5)個別表'!G"&amp;(A36-1)*39+31)</f>
        <v>0</v>
      </c>
      <c r="BT36" cm="1">
        <f t="array" aca="1" ref="BT36" ca="1">INDIRECT("'5)個別表'!H"&amp;(A36-1)*39+31)</f>
        <v>0</v>
      </c>
      <c r="BU36" cm="1">
        <f t="array" aca="1" ref="BU36" ca="1">INDIRECT("'5)個別表'!I"&amp;(A36-1)*39+31)</f>
        <v>0</v>
      </c>
      <c r="BV36" cm="1">
        <f t="array" aca="1" ref="BV36" ca="1">INDIRECT("'5)個別表'!J"&amp;(A36-1)*39+31)</f>
        <v>0</v>
      </c>
      <c r="BW36" cm="1">
        <f t="array" aca="1" ref="BW36" ca="1">INDIRECT("'5)個別表'!K"&amp;(A36-1)*39+31)</f>
        <v>0</v>
      </c>
      <c r="BX36" cm="1">
        <f t="array" aca="1" ref="BX36" ca="1">INDIRECT("'5)個別表'!C"&amp;(A36-1)*39+32)</f>
        <v>0</v>
      </c>
      <c r="BY36" cm="1">
        <f t="array" aca="1" ref="BY36" ca="1">INDIRECT("'5)個別表'!D"&amp;(A36-1)*39+32)</f>
        <v>0</v>
      </c>
      <c r="BZ36" cm="1">
        <f t="array" aca="1" ref="BZ36" ca="1">INDIRECT("'5)個別表'!E"&amp;(A36-1)*39+32)</f>
        <v>0</v>
      </c>
      <c r="CA36" cm="1">
        <f t="array" aca="1" ref="CA36" ca="1">INDIRECT("'5)個別表'!F"&amp;(A36-1)*39+32)</f>
        <v>0</v>
      </c>
      <c r="CB36" cm="1">
        <f t="array" aca="1" ref="CB36" ca="1">INDIRECT("'5)個別表'!G"&amp;(A36-1)*39+32)</f>
        <v>0</v>
      </c>
      <c r="CC36" cm="1">
        <f t="array" aca="1" ref="CC36" ca="1">INDIRECT("'5)個別表'!H"&amp;(A36-1)*39+32)</f>
        <v>0</v>
      </c>
      <c r="CD36" cm="1">
        <f t="array" aca="1" ref="CD36" ca="1">INDIRECT("'5)個別表'!I"&amp;(A36-1)*39+32)</f>
        <v>0</v>
      </c>
      <c r="CE36" cm="1">
        <f t="array" aca="1" ref="CE36" ca="1">INDIRECT("'5)個別表'!J"&amp;(A36-1)*39+32)</f>
        <v>0</v>
      </c>
      <c r="CF36" cm="1">
        <f t="array" aca="1" ref="CF36" ca="1">INDIRECT("'5)個別表'!K"&amp;(A36-1)*39+32)</f>
        <v>0</v>
      </c>
      <c r="CG36" t="str" cm="1">
        <f t="array" aca="1" ref="CG36" ca="1">INDIRECT("'5)個別表'!A"&amp;(A36-1)*39+33)</f>
        <v>⑧選択してください（プルダウン）</v>
      </c>
      <c r="CH36" cm="1">
        <f t="array" aca="1" ref="CH36" ca="1">INDIRECT("'5)個別表'!C"&amp;(A36-1)*39+33)</f>
        <v>0</v>
      </c>
      <c r="CI36" cm="1">
        <f t="array" aca="1" ref="CI36" ca="1">INDIRECT("'5)個別表'!D"&amp;(A36-1)*39+33)</f>
        <v>0</v>
      </c>
      <c r="CJ36" cm="1">
        <f t="array" aca="1" ref="CJ36" ca="1">INDIRECT("'5)個別表'!E"&amp;(A36-1)*39+33)</f>
        <v>0</v>
      </c>
      <c r="CK36" cm="1">
        <f t="array" aca="1" ref="CK36" ca="1">INDIRECT("'5)個別表'!F"&amp;(A36-1)*39+33)</f>
        <v>0</v>
      </c>
      <c r="CL36" cm="1">
        <f t="array" aca="1" ref="CL36" ca="1">INDIRECT("'5)個別表'!G"&amp;(A36-1)*39+33)</f>
        <v>0</v>
      </c>
      <c r="CM36" cm="1">
        <f t="array" aca="1" ref="CM36" ca="1">INDIRECT("'5)個別表'!H"&amp;(A36-1)*39+33)</f>
        <v>0</v>
      </c>
      <c r="CN36" cm="1">
        <f t="array" aca="1" ref="CN36" ca="1">INDIRECT("'5)個別表'!I"&amp;(A36-1)*39+33)</f>
        <v>0</v>
      </c>
      <c r="CO36" cm="1">
        <f t="array" aca="1" ref="CO36" ca="1">INDIRECT("'5)個別表'!J"&amp;(A36-1)*39+33)</f>
        <v>0</v>
      </c>
      <c r="CP36" cm="1">
        <f t="array" aca="1" ref="CP36" ca="1">INDIRECT("'5)個別表'!K"&amp;(A36-1)*39+33)</f>
        <v>0</v>
      </c>
      <c r="CQ36" cm="1">
        <f t="array" aca="1" ref="CQ36" ca="1">INDIRECT("'5)個別表'!C"&amp;(A36-1)*39+34)</f>
        <v>0</v>
      </c>
      <c r="CR36" cm="1">
        <f t="array" aca="1" ref="CR36" ca="1">INDIRECT("'5)個別表'!D"&amp;(A36-1)*39+34)</f>
        <v>0</v>
      </c>
      <c r="CS36" cm="1">
        <f t="array" aca="1" ref="CS36" ca="1">INDIRECT("'5)個別表'!E"&amp;(A36-1)*39+34)</f>
        <v>0</v>
      </c>
      <c r="CT36" cm="1">
        <f t="array" aca="1" ref="CT36" ca="1">INDIRECT("'5)個別表'!F"&amp;(A36-1)*39+34)</f>
        <v>0</v>
      </c>
      <c r="CU36" cm="1">
        <f t="array" aca="1" ref="CU36" ca="1">INDIRECT("'5)個別表'!G"&amp;(A36-1)*39+34)</f>
        <v>0</v>
      </c>
      <c r="CV36" cm="1">
        <f t="array" aca="1" ref="CV36" ca="1">INDIRECT("'5)個別表'!H"&amp;(A36-1)*39+34)</f>
        <v>0</v>
      </c>
      <c r="CW36" cm="1">
        <f t="array" aca="1" ref="CW36" ca="1">INDIRECT("'5)個別表'!I"&amp;(A36-1)*39+34)</f>
        <v>0</v>
      </c>
      <c r="CX36" cm="1">
        <f t="array" aca="1" ref="CX36" ca="1">INDIRECT("'5)個別表'!J"&amp;(A36-1)*39+34)</f>
        <v>0</v>
      </c>
      <c r="CY36" cm="1">
        <f t="array" aca="1" ref="CY36" ca="1">INDIRECT("'5)個別表'!K"&amp;(A36-1)*39+34)</f>
        <v>0</v>
      </c>
      <c r="CZ36" cm="1">
        <f t="array" aca="1" ref="CZ36" ca="1">INDIRECT("'5)個別表'!C"&amp;(A36-1)*39+35)</f>
        <v>0</v>
      </c>
      <c r="DA36" cm="1">
        <f t="array" aca="1" ref="DA36" ca="1">INDIRECT("'5)個別表'!D"&amp;(A36-1)*39+35)</f>
        <v>0</v>
      </c>
      <c r="DB36" cm="1">
        <f t="array" aca="1" ref="DB36" ca="1">INDIRECT("'5)個別表'!E"&amp;(A36-1)*39+35)</f>
        <v>0</v>
      </c>
      <c r="DC36" cm="1">
        <f t="array" aca="1" ref="DC36" ca="1">INDIRECT("'5)個別表'!F"&amp;(A36-1)*39+35)</f>
        <v>0</v>
      </c>
      <c r="DD36" cm="1">
        <f t="array" aca="1" ref="DD36" ca="1">INDIRECT("'5)個別表'!G"&amp;(A36-1)*39+35)</f>
        <v>0</v>
      </c>
      <c r="DE36" cm="1">
        <f t="array" aca="1" ref="DE36" ca="1">INDIRECT("'5)個別表'!H"&amp;(A36-1)*39+35)</f>
        <v>0</v>
      </c>
      <c r="DF36" cm="1">
        <f t="array" aca="1" ref="DF36" ca="1">INDIRECT("'5)個別表'!I"&amp;(A36-1)*39+35)</f>
        <v>0</v>
      </c>
      <c r="DG36" cm="1">
        <f t="array" aca="1" ref="DG36" ca="1">INDIRECT("'5)個別表'!J"&amp;(A36-1)*39+35)</f>
        <v>0</v>
      </c>
      <c r="DH36" cm="1">
        <f t="array" aca="1" ref="DH36" ca="1">INDIRECT("'5)個別表'!K"&amp;(A36-1)*39+35)</f>
        <v>0</v>
      </c>
      <c r="DI36" cm="1">
        <f t="array" aca="1" ref="DI36" ca="1">INDIRECT("'5)個別表'!C"&amp;(A36-1)*39+36)</f>
        <v>0</v>
      </c>
      <c r="DJ36" cm="1">
        <f t="array" aca="1" ref="DJ36" ca="1">INDIRECT("'5)個別表'!D"&amp;(A36-1)*39+36)</f>
        <v>0</v>
      </c>
      <c r="DK36" cm="1">
        <f t="array" aca="1" ref="DK36" ca="1">INDIRECT("'5)個別表'!E"&amp;(A36-1)*39+36)</f>
        <v>0</v>
      </c>
      <c r="DL36" cm="1">
        <f t="array" aca="1" ref="DL36" ca="1">INDIRECT("'5)個別表'!F"&amp;(A36-1)*39+36)</f>
        <v>0</v>
      </c>
      <c r="DM36" cm="1">
        <f t="array" aca="1" ref="DM36" ca="1">INDIRECT("'5)個別表'!G"&amp;(A36-1)*39+36)</f>
        <v>0</v>
      </c>
      <c r="DN36" cm="1">
        <f t="array" aca="1" ref="DN36" ca="1">INDIRECT("'5)個別表'!H"&amp;(A36-1)*39+36)</f>
        <v>0</v>
      </c>
      <c r="DO36" cm="1">
        <f t="array" aca="1" ref="DO36" ca="1">INDIRECT("'5)個別表'!I"&amp;(A36-1)*39+36)</f>
        <v>0</v>
      </c>
      <c r="DP36" cm="1">
        <f t="array" aca="1" ref="DP36" ca="1">INDIRECT("'5)個別表'!J"&amp;(A36-1)*39+36)</f>
        <v>0</v>
      </c>
      <c r="DQ36" cm="1">
        <f t="array" aca="1" ref="DQ36" ca="1">INDIRECT("'5)個別表'!K"&amp;(A36-1)*39+36)</f>
        <v>0</v>
      </c>
      <c r="DR36" cm="1">
        <f t="array" aca="1" ref="DR36" ca="1">INDIRECT("'5)個別表'!C"&amp;(A36-1)*39+37)</f>
        <v>0</v>
      </c>
      <c r="DS36" cm="1">
        <f t="array" aca="1" ref="DS36" ca="1">INDIRECT("'5)個別表'!D"&amp;(A36-1)*39+37)</f>
        <v>0</v>
      </c>
      <c r="DT36" cm="1">
        <f t="array" aca="1" ref="DT36" ca="1">INDIRECT("'5)個別表'!E"&amp;(A36-1)*39+37)</f>
        <v>0</v>
      </c>
      <c r="DU36" cm="1">
        <f t="array" aca="1" ref="DU36" ca="1">INDIRECT("'5)個別表'!F"&amp;(A36-1)*39+37)</f>
        <v>0</v>
      </c>
      <c r="DV36" cm="1">
        <f t="array" aca="1" ref="DV36" ca="1">INDIRECT("'5)個別表'!G"&amp;(A36-1)*39+37)</f>
        <v>0</v>
      </c>
      <c r="DW36" cm="1">
        <f t="array" aca="1" ref="DW36" ca="1">INDIRECT("'5)個別表'!H"&amp;(A36-1)*39+37)</f>
        <v>0</v>
      </c>
      <c r="DX36" cm="1">
        <f t="array" aca="1" ref="DX36" ca="1">INDIRECT("'5)個別表'!I"&amp;(A36-1)*39+37)</f>
        <v>0</v>
      </c>
      <c r="DY36" cm="1">
        <f t="array" aca="1" ref="DY36" ca="1">INDIRECT("'5)個別表'!J"&amp;(A36-1)*39+37)</f>
        <v>0</v>
      </c>
      <c r="DZ36" cm="1">
        <f t="array" aca="1" ref="DZ36" ca="1">INDIRECT("'5)個別表'!K"&amp;(A36-1)*39+37)</f>
        <v>0</v>
      </c>
      <c r="EA36" cm="1">
        <f t="array" aca="1" ref="EA36" ca="1">INDIRECT("'5)個別表'!C"&amp;(A36-1)*39+38)</f>
        <v>0</v>
      </c>
      <c r="EB36" cm="1">
        <f t="array" aca="1" ref="EB36" ca="1">INDIRECT("'5)個別表'!D"&amp;(A36-1)*39+38)</f>
        <v>0</v>
      </c>
      <c r="EC36" cm="1">
        <f t="array" aca="1" ref="EC36" ca="1">INDIRECT("'5)個別表'!E"&amp;(A36-1)*39+38)</f>
        <v>0</v>
      </c>
      <c r="ED36" cm="1">
        <f t="array" aca="1" ref="ED36" ca="1">INDIRECT("'5)個別表'!F"&amp;(A36-1)*39+38)</f>
        <v>0</v>
      </c>
      <c r="EE36" cm="1">
        <f t="array" aca="1" ref="EE36" ca="1">INDIRECT("'5)個別表'!G"&amp;(A36-1)*39+38)</f>
        <v>0</v>
      </c>
      <c r="EF36" cm="1">
        <f t="array" aca="1" ref="EF36" ca="1">INDIRECT("'5)個別表'!H"&amp;(A36-1)*39+38)</f>
        <v>0</v>
      </c>
      <c r="EG36" cm="1">
        <f t="array" aca="1" ref="EG36" ca="1">INDIRECT("'5)個別表'!I"&amp;(A36-1)*39+38)</f>
        <v>0</v>
      </c>
      <c r="EH36" cm="1">
        <f t="array" aca="1" ref="EH36" ca="1">INDIRECT("'5)個別表'!J"&amp;(A36-1)*39+38)</f>
        <v>0</v>
      </c>
      <c r="EI36" cm="1">
        <f t="array" aca="1" ref="EI36" ca="1">INDIRECT("'5)個別表'!K"&amp;(A36-1)*39+38)</f>
        <v>0</v>
      </c>
      <c r="EJ36" t="str" cm="1">
        <f t="array" aca="1" ref="EJ36" ca="1">INDIRECT("'5)個別表'!C"&amp;(A36-1)*39+39)</f>
        <v>空欄あり</v>
      </c>
      <c r="EK36" t="str" cm="1">
        <f t="array" aca="1" ref="EK36" ca="1">INDIRECT("'5)個別表'!D"&amp;(A36-1)*39+39)</f>
        <v>空欄あり</v>
      </c>
      <c r="EL36" t="str" cm="1">
        <f t="array" aca="1" ref="EL36" ca="1">INDIRECT("'5)個別表'!C"&amp;(A36-1)*39+40)</f>
        <v>-</v>
      </c>
      <c r="EM36" t="str" cm="1">
        <f t="array" aca="1" ref="EM36" ca="1">INDIRECT("'5)個別表'!D"&amp;(A36-1)*39+40)</f>
        <v>-</v>
      </c>
      <c r="EN36" t="str" cm="1">
        <f t="array" aca="1" ref="EN36" ca="1">INDIRECT("'5)個別表'!E"&amp;(A36-1)*39+40)</f>
        <v>-</v>
      </c>
    </row>
    <row r="37" spans="1:144">
      <c r="A37">
        <v>36</v>
      </c>
      <c r="B37" cm="1">
        <f t="array" aca="1" ref="B37" ca="1">INDIRECT("'5)個別表'!H"&amp;(A37-1)*39+5)</f>
        <v>0</v>
      </c>
      <c r="C37" cm="1">
        <f t="array" aca="1" ref="C37" ca="1">INDIRECT("'5)個別表'!C"&amp;(A37-1)*39+7)</f>
        <v>0</v>
      </c>
      <c r="D37" cm="1">
        <f t="array" aca="1" ref="D37" ca="1">INDIRECT("'5)個別表'!C"&amp;(A37-1)*39+8)</f>
        <v>0</v>
      </c>
      <c r="E37" cm="1">
        <f t="array" aca="1" ref="E37" ca="1">INDIRECT("'5)個別表'!C"&amp;(A37-1)*39+9)</f>
        <v>0</v>
      </c>
      <c r="F37" cm="1">
        <f t="array" aca="1" ref="F37" ca="1">INDIRECT("'5)個別表'!C"&amp;(A37-1)*39+10)</f>
        <v>0</v>
      </c>
      <c r="G37" cm="1">
        <f t="array" aca="1" ref="G37" ca="1">INDIRECT("'5)個別表'!F"&amp;(A37-1)*39+10)</f>
        <v>0</v>
      </c>
      <c r="H37" cm="1">
        <f t="array" aca="1" ref="H37" ca="1">INDIRECT("'5)個別表'!I"&amp;(A37-1)*39+10)</f>
        <v>0</v>
      </c>
      <c r="I37" cm="1">
        <f t="array" aca="1" ref="I37" ca="1">INDIRECT("'5)個別表'!C"&amp;(A37-1)*39+11)</f>
        <v>0</v>
      </c>
      <c r="J37" cm="1">
        <f t="array" aca="1" ref="J37" ca="1">INDIRECT("'5)個別表'!C"&amp;(A37-1)*39+12)</f>
        <v>0</v>
      </c>
      <c r="K37" cm="1">
        <f t="array" aca="1" ref="K37" ca="1">INDIRECT("'5)個別表'!C"&amp;(A37-1)*39+16)</f>
        <v>0</v>
      </c>
      <c r="L37" cm="1">
        <f t="array" aca="1" ref="L37" ca="1">INDIRECT("'5)個別表'!F"&amp;(A37-1)*39+16)</f>
        <v>0</v>
      </c>
      <c r="M37" cm="1">
        <f t="array" aca="1" ref="M37" ca="1">INDIRECT("'5)個別表'!H"&amp;(A37-1)*39+16)</f>
        <v>0</v>
      </c>
      <c r="N37" cm="1">
        <f t="array" aca="1" ref="N37" ca="1">INDIRECT("'5)個別表'!J"&amp;(A37-1)*39+16)</f>
        <v>0</v>
      </c>
      <c r="O37" cm="1">
        <f t="array" aca="1" ref="O37" ca="1">INDIRECT("'5)個別表'!C"&amp;(A37-1)*39+17)</f>
        <v>0</v>
      </c>
      <c r="P37" cm="1">
        <f t="array" aca="1" ref="P37" ca="1">INDIRECT("'5)個別表'!F"&amp;(A37-1)*39+17)</f>
        <v>0</v>
      </c>
      <c r="Q37" cm="1">
        <f t="array" aca="1" ref="Q37" ca="1">INDIRECT("'5)個別表'!H"&amp;(A37-1)*39+17)</f>
        <v>0</v>
      </c>
      <c r="R37" cm="1">
        <f t="array" aca="1" ref="R37" ca="1">INDIRECT("'5)個別表'!J"&amp;(A37-1)*39+17)</f>
        <v>0</v>
      </c>
      <c r="S37" cm="1">
        <f t="array" aca="1" ref="S37" ca="1">INDIRECT("'5)個別表'!C"&amp;(A37-1)*39+18)</f>
        <v>0</v>
      </c>
      <c r="T37" cm="1">
        <f t="array" aca="1" ref="T37" ca="1">INDIRECT("'5)個別表'!D"&amp;(A37-1)*39+23)</f>
        <v>0</v>
      </c>
      <c r="U37" cm="1">
        <f t="array" aca="1" ref="U37" ca="1">INDIRECT("'5)個別表'!I"&amp;(A37-1)*39+23)</f>
        <v>0</v>
      </c>
      <c r="V37" cm="1">
        <f t="array" aca="1" ref="V37" ca="1">INDIRECT("'5)個別表'!C"&amp;(A37-1)*39+26)</f>
        <v>0</v>
      </c>
      <c r="W37" cm="1">
        <f t="array" aca="1" ref="W37" ca="1">INDIRECT("'5)個別表'!D"&amp;(A37-1)*39+26)</f>
        <v>0</v>
      </c>
      <c r="X37" cm="1">
        <f t="array" aca="1" ref="X37" ca="1">INDIRECT("'5)個別表'!E"&amp;(A37-1)*39+26)</f>
        <v>0</v>
      </c>
      <c r="Y37" cm="1">
        <f t="array" aca="1" ref="Y37" ca="1">INDIRECT("'5)個別表'!F"&amp;(A37-1)*39+26)</f>
        <v>0</v>
      </c>
      <c r="Z37" cm="1">
        <f t="array" aca="1" ref="Z37" ca="1">INDIRECT("'5)個別表'!G"&amp;(A37-1)*39+26)</f>
        <v>0</v>
      </c>
      <c r="AA37" cm="1">
        <f t="array" aca="1" ref="AA37" ca="1">INDIRECT("'5)個別表'!H"&amp;(A37-1)*39+26)</f>
        <v>0</v>
      </c>
      <c r="AB37" cm="1">
        <f t="array" aca="1" ref="AB37" ca="1">INDIRECT("'5)個別表'!I"&amp;(A37-1)*39+26)</f>
        <v>0</v>
      </c>
      <c r="AC37" cm="1">
        <f t="array" aca="1" ref="AC37" ca="1">INDIRECT("'5)個別表'!J"&amp;(A37-1)*39+26)</f>
        <v>0</v>
      </c>
      <c r="AD37" cm="1">
        <f t="array" aca="1" ref="AD37" ca="1">INDIRECT("'5)個別表'!K"&amp;(A37-1)*39+26)</f>
        <v>0</v>
      </c>
      <c r="AE37" cm="1">
        <f t="array" aca="1" ref="AE37" ca="1">INDIRECT("'5)個別表'!C"&amp;(A37-1)*39+27)</f>
        <v>0</v>
      </c>
      <c r="AF37" cm="1">
        <f t="array" aca="1" ref="AF37" ca="1">INDIRECT("'5)個別表'!D"&amp;(A37-1)*39+27)</f>
        <v>0</v>
      </c>
      <c r="AG37" cm="1">
        <f t="array" aca="1" ref="AG37" ca="1">INDIRECT("'5)個別表'!E"&amp;(A37-1)*39+27)</f>
        <v>0</v>
      </c>
      <c r="AH37" cm="1">
        <f t="array" aca="1" ref="AH37" ca="1">INDIRECT("'5)個別表'!F"&amp;(A37-1)*39+27)</f>
        <v>0</v>
      </c>
      <c r="AI37" cm="1">
        <f t="array" aca="1" ref="AI37" ca="1">INDIRECT("'5)個別表'!G"&amp;(A37-1)*39+27)</f>
        <v>0</v>
      </c>
      <c r="AJ37" cm="1">
        <f t="array" aca="1" ref="AJ37" ca="1">INDIRECT("'5)個別表'!H"&amp;(A37-1)*39+27)</f>
        <v>0</v>
      </c>
      <c r="AK37" cm="1">
        <f t="array" aca="1" ref="AK37" ca="1">INDIRECT("'5)個別表'!I"&amp;(A37-1)*39+27)</f>
        <v>0</v>
      </c>
      <c r="AL37" cm="1">
        <f t="array" aca="1" ref="AL37" ca="1">INDIRECT("'5)個別表'!J"&amp;(A37-1)*39+27)</f>
        <v>0</v>
      </c>
      <c r="AM37" cm="1">
        <f t="array" aca="1" ref="AM37" ca="1">INDIRECT("'5)個別表'!K"&amp;(A37-1)*39+27)</f>
        <v>0</v>
      </c>
      <c r="AN37" cm="1">
        <f t="array" aca="1" ref="AN37" ca="1">INDIRECT("'5)個別表'!C"&amp;(A37-1)*39+28)</f>
        <v>0</v>
      </c>
      <c r="AO37" cm="1">
        <f t="array" aca="1" ref="AO37" ca="1">INDIRECT("'5)個別表'!D"&amp;(A37-1)*39+28)</f>
        <v>0</v>
      </c>
      <c r="AP37" cm="1">
        <f t="array" aca="1" ref="AP37" ca="1">INDIRECT("'5)個別表'!E"&amp;(A37-1)*39+28)</f>
        <v>0</v>
      </c>
      <c r="AQ37" cm="1">
        <f t="array" aca="1" ref="AQ37" ca="1">INDIRECT("'5)個別表'!F"&amp;(A37-1)*39+28)</f>
        <v>0</v>
      </c>
      <c r="AR37" cm="1">
        <f t="array" aca="1" ref="AR37" ca="1">INDIRECT("'5)個別表'!G"&amp;(A37-1)*39+28)</f>
        <v>0</v>
      </c>
      <c r="AS37" cm="1">
        <f t="array" aca="1" ref="AS37" ca="1">INDIRECT("'5)個別表'!H"&amp;(A37-1)*39+28)</f>
        <v>0</v>
      </c>
      <c r="AT37" cm="1">
        <f t="array" aca="1" ref="AT37" ca="1">INDIRECT("'5)個別表'!I"&amp;(A37-1)*39+28)</f>
        <v>0</v>
      </c>
      <c r="AU37" cm="1">
        <f t="array" aca="1" ref="AU37" ca="1">INDIRECT("'5)個別表'!J"&amp;(A37-1)*39+28)</f>
        <v>0</v>
      </c>
      <c r="AV37" cm="1">
        <f t="array" aca="1" ref="AV37" ca="1">INDIRECT("'5)個別表'!K"&amp;(A37-1)*39+28)</f>
        <v>0</v>
      </c>
      <c r="AW37" cm="1">
        <f t="array" aca="1" ref="AW37" ca="1">INDIRECT("'5)個別表'!C"&amp;(A37-1)*39+29)</f>
        <v>0</v>
      </c>
      <c r="AX37" cm="1">
        <f t="array" aca="1" ref="AX37" ca="1">INDIRECT("'5)個別表'!D"&amp;(A37-1)*39+29)</f>
        <v>0</v>
      </c>
      <c r="AY37" cm="1">
        <f t="array" aca="1" ref="AY37" ca="1">INDIRECT("'5)個別表'!E"&amp;(A37-1)*39+29)</f>
        <v>0</v>
      </c>
      <c r="AZ37" cm="1">
        <f t="array" aca="1" ref="AZ37" ca="1">INDIRECT("'5)個別表'!F"&amp;(A37-1)*39+29)</f>
        <v>0</v>
      </c>
      <c r="BA37" cm="1">
        <f t="array" aca="1" ref="BA37" ca="1">INDIRECT("'5)個別表'!G"&amp;(A37-1)*39+29)</f>
        <v>0</v>
      </c>
      <c r="BB37" cm="1">
        <f t="array" aca="1" ref="BB37" ca="1">INDIRECT("'5)個別表'!H"&amp;(A37-1)*39+29)</f>
        <v>0</v>
      </c>
      <c r="BC37" cm="1">
        <f t="array" aca="1" ref="BC37" ca="1">INDIRECT("'5)個別表'!I"&amp;(A37-1)*39+29)</f>
        <v>0</v>
      </c>
      <c r="BD37" cm="1">
        <f t="array" aca="1" ref="BD37" ca="1">INDIRECT("'5)個別表'!J"&amp;(A37-1)*39+29)</f>
        <v>0</v>
      </c>
      <c r="BE37" cm="1">
        <f t="array" aca="1" ref="BE37" ca="1">INDIRECT("'5)個別表'!K"&amp;(A37-1)*39+29)</f>
        <v>0</v>
      </c>
      <c r="BF37" cm="1">
        <f t="array" aca="1" ref="BF37" ca="1">INDIRECT("'5)個別表'!C"&amp;(A37-1)*39+30)</f>
        <v>0</v>
      </c>
      <c r="BG37" cm="1">
        <f t="array" aca="1" ref="BG37" ca="1">INDIRECT("'5)個別表'!D"&amp;(A37-1)*39+30)</f>
        <v>0</v>
      </c>
      <c r="BH37" cm="1">
        <f t="array" aca="1" ref="BH37" ca="1">INDIRECT("'5)個別表'!E"&amp;(A37-1)*39+30)</f>
        <v>0</v>
      </c>
      <c r="BI37" cm="1">
        <f t="array" aca="1" ref="BI37" ca="1">INDIRECT("'5)個別表'!F"&amp;(A37-1)*39+30)</f>
        <v>0</v>
      </c>
      <c r="BJ37" cm="1">
        <f t="array" aca="1" ref="BJ37" ca="1">INDIRECT("'5)個別表'!G"&amp;(A37-1)*39+30)</f>
        <v>0</v>
      </c>
      <c r="BK37" cm="1">
        <f t="array" aca="1" ref="BK37" ca="1">INDIRECT("'5)個別表'!H"&amp;(A37-1)*39+30)</f>
        <v>0</v>
      </c>
      <c r="BL37" cm="1">
        <f t="array" aca="1" ref="BL37" ca="1">INDIRECT("'5)個別表'!I"&amp;(A37-1)*39+30)</f>
        <v>0</v>
      </c>
      <c r="BM37" cm="1">
        <f t="array" aca="1" ref="BM37" ca="1">INDIRECT("'5)個別表'!J"&amp;(A37-1)*39+30)</f>
        <v>0</v>
      </c>
      <c r="BN37" cm="1">
        <f t="array" aca="1" ref="BN37" ca="1">INDIRECT("'5)個別表'!K"&amp;(A37-1)*39+30)</f>
        <v>0</v>
      </c>
      <c r="BO37" cm="1">
        <f t="array" aca="1" ref="BO37" ca="1">INDIRECT("'5)個別表'!C"&amp;(A37-1)*39+31)</f>
        <v>0</v>
      </c>
      <c r="BP37" cm="1">
        <f t="array" aca="1" ref="BP37" ca="1">INDIRECT("'5)個別表'!D"&amp;(A37-1)*39+31)</f>
        <v>0</v>
      </c>
      <c r="BQ37" cm="1">
        <f t="array" aca="1" ref="BQ37" ca="1">INDIRECT("'5)個別表'!E"&amp;(A37-1)*39+31)</f>
        <v>0</v>
      </c>
      <c r="BR37" cm="1">
        <f t="array" aca="1" ref="BR37" ca="1">INDIRECT("'5)個別表'!F"&amp;(A37-1)*39+31)</f>
        <v>0</v>
      </c>
      <c r="BS37" cm="1">
        <f t="array" aca="1" ref="BS37" ca="1">INDIRECT("'5)個別表'!G"&amp;(A37-1)*39+31)</f>
        <v>0</v>
      </c>
      <c r="BT37" cm="1">
        <f t="array" aca="1" ref="BT37" ca="1">INDIRECT("'5)個別表'!H"&amp;(A37-1)*39+31)</f>
        <v>0</v>
      </c>
      <c r="BU37" cm="1">
        <f t="array" aca="1" ref="BU37" ca="1">INDIRECT("'5)個別表'!I"&amp;(A37-1)*39+31)</f>
        <v>0</v>
      </c>
      <c r="BV37" cm="1">
        <f t="array" aca="1" ref="BV37" ca="1">INDIRECT("'5)個別表'!J"&amp;(A37-1)*39+31)</f>
        <v>0</v>
      </c>
      <c r="BW37" cm="1">
        <f t="array" aca="1" ref="BW37" ca="1">INDIRECT("'5)個別表'!K"&amp;(A37-1)*39+31)</f>
        <v>0</v>
      </c>
      <c r="BX37" cm="1">
        <f t="array" aca="1" ref="BX37" ca="1">INDIRECT("'5)個別表'!C"&amp;(A37-1)*39+32)</f>
        <v>0</v>
      </c>
      <c r="BY37" cm="1">
        <f t="array" aca="1" ref="BY37" ca="1">INDIRECT("'5)個別表'!D"&amp;(A37-1)*39+32)</f>
        <v>0</v>
      </c>
      <c r="BZ37" cm="1">
        <f t="array" aca="1" ref="BZ37" ca="1">INDIRECT("'5)個別表'!E"&amp;(A37-1)*39+32)</f>
        <v>0</v>
      </c>
      <c r="CA37" cm="1">
        <f t="array" aca="1" ref="CA37" ca="1">INDIRECT("'5)個別表'!F"&amp;(A37-1)*39+32)</f>
        <v>0</v>
      </c>
      <c r="CB37" cm="1">
        <f t="array" aca="1" ref="CB37" ca="1">INDIRECT("'5)個別表'!G"&amp;(A37-1)*39+32)</f>
        <v>0</v>
      </c>
      <c r="CC37" cm="1">
        <f t="array" aca="1" ref="CC37" ca="1">INDIRECT("'5)個別表'!H"&amp;(A37-1)*39+32)</f>
        <v>0</v>
      </c>
      <c r="CD37" cm="1">
        <f t="array" aca="1" ref="CD37" ca="1">INDIRECT("'5)個別表'!I"&amp;(A37-1)*39+32)</f>
        <v>0</v>
      </c>
      <c r="CE37" cm="1">
        <f t="array" aca="1" ref="CE37" ca="1">INDIRECT("'5)個別表'!J"&amp;(A37-1)*39+32)</f>
        <v>0</v>
      </c>
      <c r="CF37" cm="1">
        <f t="array" aca="1" ref="CF37" ca="1">INDIRECT("'5)個別表'!K"&amp;(A37-1)*39+32)</f>
        <v>0</v>
      </c>
      <c r="CG37" t="str" cm="1">
        <f t="array" aca="1" ref="CG37" ca="1">INDIRECT("'5)個別表'!A"&amp;(A37-1)*39+33)</f>
        <v>⑧選択してください（プルダウン）</v>
      </c>
      <c r="CH37" cm="1">
        <f t="array" aca="1" ref="CH37" ca="1">INDIRECT("'5)個別表'!C"&amp;(A37-1)*39+33)</f>
        <v>0</v>
      </c>
      <c r="CI37" cm="1">
        <f t="array" aca="1" ref="CI37" ca="1">INDIRECT("'5)個別表'!D"&amp;(A37-1)*39+33)</f>
        <v>0</v>
      </c>
      <c r="CJ37" cm="1">
        <f t="array" aca="1" ref="CJ37" ca="1">INDIRECT("'5)個別表'!E"&amp;(A37-1)*39+33)</f>
        <v>0</v>
      </c>
      <c r="CK37" cm="1">
        <f t="array" aca="1" ref="CK37" ca="1">INDIRECT("'5)個別表'!F"&amp;(A37-1)*39+33)</f>
        <v>0</v>
      </c>
      <c r="CL37" cm="1">
        <f t="array" aca="1" ref="CL37" ca="1">INDIRECT("'5)個別表'!G"&amp;(A37-1)*39+33)</f>
        <v>0</v>
      </c>
      <c r="CM37" cm="1">
        <f t="array" aca="1" ref="CM37" ca="1">INDIRECT("'5)個別表'!H"&amp;(A37-1)*39+33)</f>
        <v>0</v>
      </c>
      <c r="CN37" cm="1">
        <f t="array" aca="1" ref="CN37" ca="1">INDIRECT("'5)個別表'!I"&amp;(A37-1)*39+33)</f>
        <v>0</v>
      </c>
      <c r="CO37" cm="1">
        <f t="array" aca="1" ref="CO37" ca="1">INDIRECT("'5)個別表'!J"&amp;(A37-1)*39+33)</f>
        <v>0</v>
      </c>
      <c r="CP37" cm="1">
        <f t="array" aca="1" ref="CP37" ca="1">INDIRECT("'5)個別表'!K"&amp;(A37-1)*39+33)</f>
        <v>0</v>
      </c>
      <c r="CQ37" cm="1">
        <f t="array" aca="1" ref="CQ37" ca="1">INDIRECT("'5)個別表'!C"&amp;(A37-1)*39+34)</f>
        <v>0</v>
      </c>
      <c r="CR37" cm="1">
        <f t="array" aca="1" ref="CR37" ca="1">INDIRECT("'5)個別表'!D"&amp;(A37-1)*39+34)</f>
        <v>0</v>
      </c>
      <c r="CS37" cm="1">
        <f t="array" aca="1" ref="CS37" ca="1">INDIRECT("'5)個別表'!E"&amp;(A37-1)*39+34)</f>
        <v>0</v>
      </c>
      <c r="CT37" cm="1">
        <f t="array" aca="1" ref="CT37" ca="1">INDIRECT("'5)個別表'!F"&amp;(A37-1)*39+34)</f>
        <v>0</v>
      </c>
      <c r="CU37" cm="1">
        <f t="array" aca="1" ref="CU37" ca="1">INDIRECT("'5)個別表'!G"&amp;(A37-1)*39+34)</f>
        <v>0</v>
      </c>
      <c r="CV37" cm="1">
        <f t="array" aca="1" ref="CV37" ca="1">INDIRECT("'5)個別表'!H"&amp;(A37-1)*39+34)</f>
        <v>0</v>
      </c>
      <c r="CW37" cm="1">
        <f t="array" aca="1" ref="CW37" ca="1">INDIRECT("'5)個別表'!I"&amp;(A37-1)*39+34)</f>
        <v>0</v>
      </c>
      <c r="CX37" cm="1">
        <f t="array" aca="1" ref="CX37" ca="1">INDIRECT("'5)個別表'!J"&amp;(A37-1)*39+34)</f>
        <v>0</v>
      </c>
      <c r="CY37" cm="1">
        <f t="array" aca="1" ref="CY37" ca="1">INDIRECT("'5)個別表'!K"&amp;(A37-1)*39+34)</f>
        <v>0</v>
      </c>
      <c r="CZ37" cm="1">
        <f t="array" aca="1" ref="CZ37" ca="1">INDIRECT("'5)個別表'!C"&amp;(A37-1)*39+35)</f>
        <v>0</v>
      </c>
      <c r="DA37" cm="1">
        <f t="array" aca="1" ref="DA37" ca="1">INDIRECT("'5)個別表'!D"&amp;(A37-1)*39+35)</f>
        <v>0</v>
      </c>
      <c r="DB37" cm="1">
        <f t="array" aca="1" ref="DB37" ca="1">INDIRECT("'5)個別表'!E"&amp;(A37-1)*39+35)</f>
        <v>0</v>
      </c>
      <c r="DC37" cm="1">
        <f t="array" aca="1" ref="DC37" ca="1">INDIRECT("'5)個別表'!F"&amp;(A37-1)*39+35)</f>
        <v>0</v>
      </c>
      <c r="DD37" cm="1">
        <f t="array" aca="1" ref="DD37" ca="1">INDIRECT("'5)個別表'!G"&amp;(A37-1)*39+35)</f>
        <v>0</v>
      </c>
      <c r="DE37" cm="1">
        <f t="array" aca="1" ref="DE37" ca="1">INDIRECT("'5)個別表'!H"&amp;(A37-1)*39+35)</f>
        <v>0</v>
      </c>
      <c r="DF37" cm="1">
        <f t="array" aca="1" ref="DF37" ca="1">INDIRECT("'5)個別表'!I"&amp;(A37-1)*39+35)</f>
        <v>0</v>
      </c>
      <c r="DG37" cm="1">
        <f t="array" aca="1" ref="DG37" ca="1">INDIRECT("'5)個別表'!J"&amp;(A37-1)*39+35)</f>
        <v>0</v>
      </c>
      <c r="DH37" cm="1">
        <f t="array" aca="1" ref="DH37" ca="1">INDIRECT("'5)個別表'!K"&amp;(A37-1)*39+35)</f>
        <v>0</v>
      </c>
      <c r="DI37" cm="1">
        <f t="array" aca="1" ref="DI37" ca="1">INDIRECT("'5)個別表'!C"&amp;(A37-1)*39+36)</f>
        <v>0</v>
      </c>
      <c r="DJ37" cm="1">
        <f t="array" aca="1" ref="DJ37" ca="1">INDIRECT("'5)個別表'!D"&amp;(A37-1)*39+36)</f>
        <v>0</v>
      </c>
      <c r="DK37" cm="1">
        <f t="array" aca="1" ref="DK37" ca="1">INDIRECT("'5)個別表'!E"&amp;(A37-1)*39+36)</f>
        <v>0</v>
      </c>
      <c r="DL37" cm="1">
        <f t="array" aca="1" ref="DL37" ca="1">INDIRECT("'5)個別表'!F"&amp;(A37-1)*39+36)</f>
        <v>0</v>
      </c>
      <c r="DM37" cm="1">
        <f t="array" aca="1" ref="DM37" ca="1">INDIRECT("'5)個別表'!G"&amp;(A37-1)*39+36)</f>
        <v>0</v>
      </c>
      <c r="DN37" cm="1">
        <f t="array" aca="1" ref="DN37" ca="1">INDIRECT("'5)個別表'!H"&amp;(A37-1)*39+36)</f>
        <v>0</v>
      </c>
      <c r="DO37" cm="1">
        <f t="array" aca="1" ref="DO37" ca="1">INDIRECT("'5)個別表'!I"&amp;(A37-1)*39+36)</f>
        <v>0</v>
      </c>
      <c r="DP37" cm="1">
        <f t="array" aca="1" ref="DP37" ca="1">INDIRECT("'5)個別表'!J"&amp;(A37-1)*39+36)</f>
        <v>0</v>
      </c>
      <c r="DQ37" cm="1">
        <f t="array" aca="1" ref="DQ37" ca="1">INDIRECT("'5)個別表'!K"&amp;(A37-1)*39+36)</f>
        <v>0</v>
      </c>
      <c r="DR37" cm="1">
        <f t="array" aca="1" ref="DR37" ca="1">INDIRECT("'5)個別表'!C"&amp;(A37-1)*39+37)</f>
        <v>0</v>
      </c>
      <c r="DS37" cm="1">
        <f t="array" aca="1" ref="DS37" ca="1">INDIRECT("'5)個別表'!D"&amp;(A37-1)*39+37)</f>
        <v>0</v>
      </c>
      <c r="DT37" cm="1">
        <f t="array" aca="1" ref="DT37" ca="1">INDIRECT("'5)個別表'!E"&amp;(A37-1)*39+37)</f>
        <v>0</v>
      </c>
      <c r="DU37" cm="1">
        <f t="array" aca="1" ref="DU37" ca="1">INDIRECT("'5)個別表'!F"&amp;(A37-1)*39+37)</f>
        <v>0</v>
      </c>
      <c r="DV37" cm="1">
        <f t="array" aca="1" ref="DV37" ca="1">INDIRECT("'5)個別表'!G"&amp;(A37-1)*39+37)</f>
        <v>0</v>
      </c>
      <c r="DW37" cm="1">
        <f t="array" aca="1" ref="DW37" ca="1">INDIRECT("'5)個別表'!H"&amp;(A37-1)*39+37)</f>
        <v>0</v>
      </c>
      <c r="DX37" cm="1">
        <f t="array" aca="1" ref="DX37" ca="1">INDIRECT("'5)個別表'!I"&amp;(A37-1)*39+37)</f>
        <v>0</v>
      </c>
      <c r="DY37" cm="1">
        <f t="array" aca="1" ref="DY37" ca="1">INDIRECT("'5)個別表'!J"&amp;(A37-1)*39+37)</f>
        <v>0</v>
      </c>
      <c r="DZ37" cm="1">
        <f t="array" aca="1" ref="DZ37" ca="1">INDIRECT("'5)個別表'!K"&amp;(A37-1)*39+37)</f>
        <v>0</v>
      </c>
      <c r="EA37" cm="1">
        <f t="array" aca="1" ref="EA37" ca="1">INDIRECT("'5)個別表'!C"&amp;(A37-1)*39+38)</f>
        <v>0</v>
      </c>
      <c r="EB37" cm="1">
        <f t="array" aca="1" ref="EB37" ca="1">INDIRECT("'5)個別表'!D"&amp;(A37-1)*39+38)</f>
        <v>0</v>
      </c>
      <c r="EC37" cm="1">
        <f t="array" aca="1" ref="EC37" ca="1">INDIRECT("'5)個別表'!E"&amp;(A37-1)*39+38)</f>
        <v>0</v>
      </c>
      <c r="ED37" cm="1">
        <f t="array" aca="1" ref="ED37" ca="1">INDIRECT("'5)個別表'!F"&amp;(A37-1)*39+38)</f>
        <v>0</v>
      </c>
      <c r="EE37" cm="1">
        <f t="array" aca="1" ref="EE37" ca="1">INDIRECT("'5)個別表'!G"&amp;(A37-1)*39+38)</f>
        <v>0</v>
      </c>
      <c r="EF37" cm="1">
        <f t="array" aca="1" ref="EF37" ca="1">INDIRECT("'5)個別表'!H"&amp;(A37-1)*39+38)</f>
        <v>0</v>
      </c>
      <c r="EG37" cm="1">
        <f t="array" aca="1" ref="EG37" ca="1">INDIRECT("'5)個別表'!I"&amp;(A37-1)*39+38)</f>
        <v>0</v>
      </c>
      <c r="EH37" cm="1">
        <f t="array" aca="1" ref="EH37" ca="1">INDIRECT("'5)個別表'!J"&amp;(A37-1)*39+38)</f>
        <v>0</v>
      </c>
      <c r="EI37" cm="1">
        <f t="array" aca="1" ref="EI37" ca="1">INDIRECT("'5)個別表'!K"&amp;(A37-1)*39+38)</f>
        <v>0</v>
      </c>
      <c r="EJ37" t="str" cm="1">
        <f t="array" aca="1" ref="EJ37" ca="1">INDIRECT("'5)個別表'!C"&amp;(A37-1)*39+39)</f>
        <v>空欄あり</v>
      </c>
      <c r="EK37" t="str" cm="1">
        <f t="array" aca="1" ref="EK37" ca="1">INDIRECT("'5)個別表'!D"&amp;(A37-1)*39+39)</f>
        <v>空欄あり</v>
      </c>
      <c r="EL37" t="str" cm="1">
        <f t="array" aca="1" ref="EL37" ca="1">INDIRECT("'5)個別表'!C"&amp;(A37-1)*39+40)</f>
        <v>-</v>
      </c>
      <c r="EM37" t="str" cm="1">
        <f t="array" aca="1" ref="EM37" ca="1">INDIRECT("'5)個別表'!D"&amp;(A37-1)*39+40)</f>
        <v>-</v>
      </c>
      <c r="EN37" t="str" cm="1">
        <f t="array" aca="1" ref="EN37" ca="1">INDIRECT("'5)個別表'!E"&amp;(A37-1)*39+40)</f>
        <v>-</v>
      </c>
    </row>
    <row r="38" spans="1:144">
      <c r="A38">
        <v>37</v>
      </c>
      <c r="B38" cm="1">
        <f t="array" aca="1" ref="B38" ca="1">INDIRECT("'5)個別表'!H"&amp;(A38-1)*39+5)</f>
        <v>0</v>
      </c>
      <c r="C38" cm="1">
        <f t="array" aca="1" ref="C38" ca="1">INDIRECT("'5)個別表'!C"&amp;(A38-1)*39+7)</f>
        <v>0</v>
      </c>
      <c r="D38" cm="1">
        <f t="array" aca="1" ref="D38" ca="1">INDIRECT("'5)個別表'!C"&amp;(A38-1)*39+8)</f>
        <v>0</v>
      </c>
      <c r="E38" cm="1">
        <f t="array" aca="1" ref="E38" ca="1">INDIRECT("'5)個別表'!C"&amp;(A38-1)*39+9)</f>
        <v>0</v>
      </c>
      <c r="F38" cm="1">
        <f t="array" aca="1" ref="F38" ca="1">INDIRECT("'5)個別表'!C"&amp;(A38-1)*39+10)</f>
        <v>0</v>
      </c>
      <c r="G38" cm="1">
        <f t="array" aca="1" ref="G38" ca="1">INDIRECT("'5)個別表'!F"&amp;(A38-1)*39+10)</f>
        <v>0</v>
      </c>
      <c r="H38" cm="1">
        <f t="array" aca="1" ref="H38" ca="1">INDIRECT("'5)個別表'!I"&amp;(A38-1)*39+10)</f>
        <v>0</v>
      </c>
      <c r="I38" cm="1">
        <f t="array" aca="1" ref="I38" ca="1">INDIRECT("'5)個別表'!C"&amp;(A38-1)*39+11)</f>
        <v>0</v>
      </c>
      <c r="J38" cm="1">
        <f t="array" aca="1" ref="J38" ca="1">INDIRECT("'5)個別表'!C"&amp;(A38-1)*39+12)</f>
        <v>0</v>
      </c>
      <c r="K38" cm="1">
        <f t="array" aca="1" ref="K38" ca="1">INDIRECT("'5)個別表'!C"&amp;(A38-1)*39+16)</f>
        <v>0</v>
      </c>
      <c r="L38" cm="1">
        <f t="array" aca="1" ref="L38" ca="1">INDIRECT("'5)個別表'!F"&amp;(A38-1)*39+16)</f>
        <v>0</v>
      </c>
      <c r="M38" cm="1">
        <f t="array" aca="1" ref="M38" ca="1">INDIRECT("'5)個別表'!H"&amp;(A38-1)*39+16)</f>
        <v>0</v>
      </c>
      <c r="N38" cm="1">
        <f t="array" aca="1" ref="N38" ca="1">INDIRECT("'5)個別表'!J"&amp;(A38-1)*39+16)</f>
        <v>0</v>
      </c>
      <c r="O38" cm="1">
        <f t="array" aca="1" ref="O38" ca="1">INDIRECT("'5)個別表'!C"&amp;(A38-1)*39+17)</f>
        <v>0</v>
      </c>
      <c r="P38" cm="1">
        <f t="array" aca="1" ref="P38" ca="1">INDIRECT("'5)個別表'!F"&amp;(A38-1)*39+17)</f>
        <v>0</v>
      </c>
      <c r="Q38" cm="1">
        <f t="array" aca="1" ref="Q38" ca="1">INDIRECT("'5)個別表'!H"&amp;(A38-1)*39+17)</f>
        <v>0</v>
      </c>
      <c r="R38" cm="1">
        <f t="array" aca="1" ref="R38" ca="1">INDIRECT("'5)個別表'!J"&amp;(A38-1)*39+17)</f>
        <v>0</v>
      </c>
      <c r="S38" cm="1">
        <f t="array" aca="1" ref="S38" ca="1">INDIRECT("'5)個別表'!C"&amp;(A38-1)*39+18)</f>
        <v>0</v>
      </c>
      <c r="T38" cm="1">
        <f t="array" aca="1" ref="T38" ca="1">INDIRECT("'5)個別表'!D"&amp;(A38-1)*39+23)</f>
        <v>0</v>
      </c>
      <c r="U38" cm="1">
        <f t="array" aca="1" ref="U38" ca="1">INDIRECT("'5)個別表'!I"&amp;(A38-1)*39+23)</f>
        <v>0</v>
      </c>
      <c r="V38" cm="1">
        <f t="array" aca="1" ref="V38" ca="1">INDIRECT("'5)個別表'!C"&amp;(A38-1)*39+26)</f>
        <v>0</v>
      </c>
      <c r="W38" cm="1">
        <f t="array" aca="1" ref="W38" ca="1">INDIRECT("'5)個別表'!D"&amp;(A38-1)*39+26)</f>
        <v>0</v>
      </c>
      <c r="X38" cm="1">
        <f t="array" aca="1" ref="X38" ca="1">INDIRECT("'5)個別表'!E"&amp;(A38-1)*39+26)</f>
        <v>0</v>
      </c>
      <c r="Y38" cm="1">
        <f t="array" aca="1" ref="Y38" ca="1">INDIRECT("'5)個別表'!F"&amp;(A38-1)*39+26)</f>
        <v>0</v>
      </c>
      <c r="Z38" cm="1">
        <f t="array" aca="1" ref="Z38" ca="1">INDIRECT("'5)個別表'!G"&amp;(A38-1)*39+26)</f>
        <v>0</v>
      </c>
      <c r="AA38" cm="1">
        <f t="array" aca="1" ref="AA38" ca="1">INDIRECT("'5)個別表'!H"&amp;(A38-1)*39+26)</f>
        <v>0</v>
      </c>
      <c r="AB38" cm="1">
        <f t="array" aca="1" ref="AB38" ca="1">INDIRECT("'5)個別表'!I"&amp;(A38-1)*39+26)</f>
        <v>0</v>
      </c>
      <c r="AC38" cm="1">
        <f t="array" aca="1" ref="AC38" ca="1">INDIRECT("'5)個別表'!J"&amp;(A38-1)*39+26)</f>
        <v>0</v>
      </c>
      <c r="AD38" cm="1">
        <f t="array" aca="1" ref="AD38" ca="1">INDIRECT("'5)個別表'!K"&amp;(A38-1)*39+26)</f>
        <v>0</v>
      </c>
      <c r="AE38" cm="1">
        <f t="array" aca="1" ref="AE38" ca="1">INDIRECT("'5)個別表'!C"&amp;(A38-1)*39+27)</f>
        <v>0</v>
      </c>
      <c r="AF38" cm="1">
        <f t="array" aca="1" ref="AF38" ca="1">INDIRECT("'5)個別表'!D"&amp;(A38-1)*39+27)</f>
        <v>0</v>
      </c>
      <c r="AG38" cm="1">
        <f t="array" aca="1" ref="AG38" ca="1">INDIRECT("'5)個別表'!E"&amp;(A38-1)*39+27)</f>
        <v>0</v>
      </c>
      <c r="AH38" cm="1">
        <f t="array" aca="1" ref="AH38" ca="1">INDIRECT("'5)個別表'!F"&amp;(A38-1)*39+27)</f>
        <v>0</v>
      </c>
      <c r="AI38" cm="1">
        <f t="array" aca="1" ref="AI38" ca="1">INDIRECT("'5)個別表'!G"&amp;(A38-1)*39+27)</f>
        <v>0</v>
      </c>
      <c r="AJ38" cm="1">
        <f t="array" aca="1" ref="AJ38" ca="1">INDIRECT("'5)個別表'!H"&amp;(A38-1)*39+27)</f>
        <v>0</v>
      </c>
      <c r="AK38" cm="1">
        <f t="array" aca="1" ref="AK38" ca="1">INDIRECT("'5)個別表'!I"&amp;(A38-1)*39+27)</f>
        <v>0</v>
      </c>
      <c r="AL38" cm="1">
        <f t="array" aca="1" ref="AL38" ca="1">INDIRECT("'5)個別表'!J"&amp;(A38-1)*39+27)</f>
        <v>0</v>
      </c>
      <c r="AM38" cm="1">
        <f t="array" aca="1" ref="AM38" ca="1">INDIRECT("'5)個別表'!K"&amp;(A38-1)*39+27)</f>
        <v>0</v>
      </c>
      <c r="AN38" cm="1">
        <f t="array" aca="1" ref="AN38" ca="1">INDIRECT("'5)個別表'!C"&amp;(A38-1)*39+28)</f>
        <v>0</v>
      </c>
      <c r="AO38" cm="1">
        <f t="array" aca="1" ref="AO38" ca="1">INDIRECT("'5)個別表'!D"&amp;(A38-1)*39+28)</f>
        <v>0</v>
      </c>
      <c r="AP38" cm="1">
        <f t="array" aca="1" ref="AP38" ca="1">INDIRECT("'5)個別表'!E"&amp;(A38-1)*39+28)</f>
        <v>0</v>
      </c>
      <c r="AQ38" cm="1">
        <f t="array" aca="1" ref="AQ38" ca="1">INDIRECT("'5)個別表'!F"&amp;(A38-1)*39+28)</f>
        <v>0</v>
      </c>
      <c r="AR38" cm="1">
        <f t="array" aca="1" ref="AR38" ca="1">INDIRECT("'5)個別表'!G"&amp;(A38-1)*39+28)</f>
        <v>0</v>
      </c>
      <c r="AS38" cm="1">
        <f t="array" aca="1" ref="AS38" ca="1">INDIRECT("'5)個別表'!H"&amp;(A38-1)*39+28)</f>
        <v>0</v>
      </c>
      <c r="AT38" cm="1">
        <f t="array" aca="1" ref="AT38" ca="1">INDIRECT("'5)個別表'!I"&amp;(A38-1)*39+28)</f>
        <v>0</v>
      </c>
      <c r="AU38" cm="1">
        <f t="array" aca="1" ref="AU38" ca="1">INDIRECT("'5)個別表'!J"&amp;(A38-1)*39+28)</f>
        <v>0</v>
      </c>
      <c r="AV38" cm="1">
        <f t="array" aca="1" ref="AV38" ca="1">INDIRECT("'5)個別表'!K"&amp;(A38-1)*39+28)</f>
        <v>0</v>
      </c>
      <c r="AW38" cm="1">
        <f t="array" aca="1" ref="AW38" ca="1">INDIRECT("'5)個別表'!C"&amp;(A38-1)*39+29)</f>
        <v>0</v>
      </c>
      <c r="AX38" cm="1">
        <f t="array" aca="1" ref="AX38" ca="1">INDIRECT("'5)個別表'!D"&amp;(A38-1)*39+29)</f>
        <v>0</v>
      </c>
      <c r="AY38" cm="1">
        <f t="array" aca="1" ref="AY38" ca="1">INDIRECT("'5)個別表'!E"&amp;(A38-1)*39+29)</f>
        <v>0</v>
      </c>
      <c r="AZ38" cm="1">
        <f t="array" aca="1" ref="AZ38" ca="1">INDIRECT("'5)個別表'!F"&amp;(A38-1)*39+29)</f>
        <v>0</v>
      </c>
      <c r="BA38" cm="1">
        <f t="array" aca="1" ref="BA38" ca="1">INDIRECT("'5)個別表'!G"&amp;(A38-1)*39+29)</f>
        <v>0</v>
      </c>
      <c r="BB38" cm="1">
        <f t="array" aca="1" ref="BB38" ca="1">INDIRECT("'5)個別表'!H"&amp;(A38-1)*39+29)</f>
        <v>0</v>
      </c>
      <c r="BC38" cm="1">
        <f t="array" aca="1" ref="BC38" ca="1">INDIRECT("'5)個別表'!I"&amp;(A38-1)*39+29)</f>
        <v>0</v>
      </c>
      <c r="BD38" cm="1">
        <f t="array" aca="1" ref="BD38" ca="1">INDIRECT("'5)個別表'!J"&amp;(A38-1)*39+29)</f>
        <v>0</v>
      </c>
      <c r="BE38" cm="1">
        <f t="array" aca="1" ref="BE38" ca="1">INDIRECT("'5)個別表'!K"&amp;(A38-1)*39+29)</f>
        <v>0</v>
      </c>
      <c r="BF38" cm="1">
        <f t="array" aca="1" ref="BF38" ca="1">INDIRECT("'5)個別表'!C"&amp;(A38-1)*39+30)</f>
        <v>0</v>
      </c>
      <c r="BG38" cm="1">
        <f t="array" aca="1" ref="BG38" ca="1">INDIRECT("'5)個別表'!D"&amp;(A38-1)*39+30)</f>
        <v>0</v>
      </c>
      <c r="BH38" cm="1">
        <f t="array" aca="1" ref="BH38" ca="1">INDIRECT("'5)個別表'!E"&amp;(A38-1)*39+30)</f>
        <v>0</v>
      </c>
      <c r="BI38" cm="1">
        <f t="array" aca="1" ref="BI38" ca="1">INDIRECT("'5)個別表'!F"&amp;(A38-1)*39+30)</f>
        <v>0</v>
      </c>
      <c r="BJ38" cm="1">
        <f t="array" aca="1" ref="BJ38" ca="1">INDIRECT("'5)個別表'!G"&amp;(A38-1)*39+30)</f>
        <v>0</v>
      </c>
      <c r="BK38" cm="1">
        <f t="array" aca="1" ref="BK38" ca="1">INDIRECT("'5)個別表'!H"&amp;(A38-1)*39+30)</f>
        <v>0</v>
      </c>
      <c r="BL38" cm="1">
        <f t="array" aca="1" ref="BL38" ca="1">INDIRECT("'5)個別表'!I"&amp;(A38-1)*39+30)</f>
        <v>0</v>
      </c>
      <c r="BM38" cm="1">
        <f t="array" aca="1" ref="BM38" ca="1">INDIRECT("'5)個別表'!J"&amp;(A38-1)*39+30)</f>
        <v>0</v>
      </c>
      <c r="BN38" cm="1">
        <f t="array" aca="1" ref="BN38" ca="1">INDIRECT("'5)個別表'!K"&amp;(A38-1)*39+30)</f>
        <v>0</v>
      </c>
      <c r="BO38" cm="1">
        <f t="array" aca="1" ref="BO38" ca="1">INDIRECT("'5)個別表'!C"&amp;(A38-1)*39+31)</f>
        <v>0</v>
      </c>
      <c r="BP38" cm="1">
        <f t="array" aca="1" ref="BP38" ca="1">INDIRECT("'5)個別表'!D"&amp;(A38-1)*39+31)</f>
        <v>0</v>
      </c>
      <c r="BQ38" cm="1">
        <f t="array" aca="1" ref="BQ38" ca="1">INDIRECT("'5)個別表'!E"&amp;(A38-1)*39+31)</f>
        <v>0</v>
      </c>
      <c r="BR38" cm="1">
        <f t="array" aca="1" ref="BR38" ca="1">INDIRECT("'5)個別表'!F"&amp;(A38-1)*39+31)</f>
        <v>0</v>
      </c>
      <c r="BS38" cm="1">
        <f t="array" aca="1" ref="BS38" ca="1">INDIRECT("'5)個別表'!G"&amp;(A38-1)*39+31)</f>
        <v>0</v>
      </c>
      <c r="BT38" cm="1">
        <f t="array" aca="1" ref="BT38" ca="1">INDIRECT("'5)個別表'!H"&amp;(A38-1)*39+31)</f>
        <v>0</v>
      </c>
      <c r="BU38" cm="1">
        <f t="array" aca="1" ref="BU38" ca="1">INDIRECT("'5)個別表'!I"&amp;(A38-1)*39+31)</f>
        <v>0</v>
      </c>
      <c r="BV38" cm="1">
        <f t="array" aca="1" ref="BV38" ca="1">INDIRECT("'5)個別表'!J"&amp;(A38-1)*39+31)</f>
        <v>0</v>
      </c>
      <c r="BW38" cm="1">
        <f t="array" aca="1" ref="BW38" ca="1">INDIRECT("'5)個別表'!K"&amp;(A38-1)*39+31)</f>
        <v>0</v>
      </c>
      <c r="BX38" cm="1">
        <f t="array" aca="1" ref="BX38" ca="1">INDIRECT("'5)個別表'!C"&amp;(A38-1)*39+32)</f>
        <v>0</v>
      </c>
      <c r="BY38" cm="1">
        <f t="array" aca="1" ref="BY38" ca="1">INDIRECT("'5)個別表'!D"&amp;(A38-1)*39+32)</f>
        <v>0</v>
      </c>
      <c r="BZ38" cm="1">
        <f t="array" aca="1" ref="BZ38" ca="1">INDIRECT("'5)個別表'!E"&amp;(A38-1)*39+32)</f>
        <v>0</v>
      </c>
      <c r="CA38" cm="1">
        <f t="array" aca="1" ref="CA38" ca="1">INDIRECT("'5)個別表'!F"&amp;(A38-1)*39+32)</f>
        <v>0</v>
      </c>
      <c r="CB38" cm="1">
        <f t="array" aca="1" ref="CB38" ca="1">INDIRECT("'5)個別表'!G"&amp;(A38-1)*39+32)</f>
        <v>0</v>
      </c>
      <c r="CC38" cm="1">
        <f t="array" aca="1" ref="CC38" ca="1">INDIRECT("'5)個別表'!H"&amp;(A38-1)*39+32)</f>
        <v>0</v>
      </c>
      <c r="CD38" cm="1">
        <f t="array" aca="1" ref="CD38" ca="1">INDIRECT("'5)個別表'!I"&amp;(A38-1)*39+32)</f>
        <v>0</v>
      </c>
      <c r="CE38" cm="1">
        <f t="array" aca="1" ref="CE38" ca="1">INDIRECT("'5)個別表'!J"&amp;(A38-1)*39+32)</f>
        <v>0</v>
      </c>
      <c r="CF38" cm="1">
        <f t="array" aca="1" ref="CF38" ca="1">INDIRECT("'5)個別表'!K"&amp;(A38-1)*39+32)</f>
        <v>0</v>
      </c>
      <c r="CG38" t="str" cm="1">
        <f t="array" aca="1" ref="CG38" ca="1">INDIRECT("'5)個別表'!A"&amp;(A38-1)*39+33)</f>
        <v>⑧選択してください（プルダウン）</v>
      </c>
      <c r="CH38" cm="1">
        <f t="array" aca="1" ref="CH38" ca="1">INDIRECT("'5)個別表'!C"&amp;(A38-1)*39+33)</f>
        <v>0</v>
      </c>
      <c r="CI38" cm="1">
        <f t="array" aca="1" ref="CI38" ca="1">INDIRECT("'5)個別表'!D"&amp;(A38-1)*39+33)</f>
        <v>0</v>
      </c>
      <c r="CJ38" cm="1">
        <f t="array" aca="1" ref="CJ38" ca="1">INDIRECT("'5)個別表'!E"&amp;(A38-1)*39+33)</f>
        <v>0</v>
      </c>
      <c r="CK38" cm="1">
        <f t="array" aca="1" ref="CK38" ca="1">INDIRECT("'5)個別表'!F"&amp;(A38-1)*39+33)</f>
        <v>0</v>
      </c>
      <c r="CL38" cm="1">
        <f t="array" aca="1" ref="CL38" ca="1">INDIRECT("'5)個別表'!G"&amp;(A38-1)*39+33)</f>
        <v>0</v>
      </c>
      <c r="CM38" cm="1">
        <f t="array" aca="1" ref="CM38" ca="1">INDIRECT("'5)個別表'!H"&amp;(A38-1)*39+33)</f>
        <v>0</v>
      </c>
      <c r="CN38" cm="1">
        <f t="array" aca="1" ref="CN38" ca="1">INDIRECT("'5)個別表'!I"&amp;(A38-1)*39+33)</f>
        <v>0</v>
      </c>
      <c r="CO38" cm="1">
        <f t="array" aca="1" ref="CO38" ca="1">INDIRECT("'5)個別表'!J"&amp;(A38-1)*39+33)</f>
        <v>0</v>
      </c>
      <c r="CP38" cm="1">
        <f t="array" aca="1" ref="CP38" ca="1">INDIRECT("'5)個別表'!K"&amp;(A38-1)*39+33)</f>
        <v>0</v>
      </c>
      <c r="CQ38" cm="1">
        <f t="array" aca="1" ref="CQ38" ca="1">INDIRECT("'5)個別表'!C"&amp;(A38-1)*39+34)</f>
        <v>0</v>
      </c>
      <c r="CR38" cm="1">
        <f t="array" aca="1" ref="CR38" ca="1">INDIRECT("'5)個別表'!D"&amp;(A38-1)*39+34)</f>
        <v>0</v>
      </c>
      <c r="CS38" cm="1">
        <f t="array" aca="1" ref="CS38" ca="1">INDIRECT("'5)個別表'!E"&amp;(A38-1)*39+34)</f>
        <v>0</v>
      </c>
      <c r="CT38" cm="1">
        <f t="array" aca="1" ref="CT38" ca="1">INDIRECT("'5)個別表'!F"&amp;(A38-1)*39+34)</f>
        <v>0</v>
      </c>
      <c r="CU38" cm="1">
        <f t="array" aca="1" ref="CU38" ca="1">INDIRECT("'5)個別表'!G"&amp;(A38-1)*39+34)</f>
        <v>0</v>
      </c>
      <c r="CV38" cm="1">
        <f t="array" aca="1" ref="CV38" ca="1">INDIRECT("'5)個別表'!H"&amp;(A38-1)*39+34)</f>
        <v>0</v>
      </c>
      <c r="CW38" cm="1">
        <f t="array" aca="1" ref="CW38" ca="1">INDIRECT("'5)個別表'!I"&amp;(A38-1)*39+34)</f>
        <v>0</v>
      </c>
      <c r="CX38" cm="1">
        <f t="array" aca="1" ref="CX38" ca="1">INDIRECT("'5)個別表'!J"&amp;(A38-1)*39+34)</f>
        <v>0</v>
      </c>
      <c r="CY38" cm="1">
        <f t="array" aca="1" ref="CY38" ca="1">INDIRECT("'5)個別表'!K"&amp;(A38-1)*39+34)</f>
        <v>0</v>
      </c>
      <c r="CZ38" cm="1">
        <f t="array" aca="1" ref="CZ38" ca="1">INDIRECT("'5)個別表'!C"&amp;(A38-1)*39+35)</f>
        <v>0</v>
      </c>
      <c r="DA38" cm="1">
        <f t="array" aca="1" ref="DA38" ca="1">INDIRECT("'5)個別表'!D"&amp;(A38-1)*39+35)</f>
        <v>0</v>
      </c>
      <c r="DB38" cm="1">
        <f t="array" aca="1" ref="DB38" ca="1">INDIRECT("'5)個別表'!E"&amp;(A38-1)*39+35)</f>
        <v>0</v>
      </c>
      <c r="DC38" cm="1">
        <f t="array" aca="1" ref="DC38" ca="1">INDIRECT("'5)個別表'!F"&amp;(A38-1)*39+35)</f>
        <v>0</v>
      </c>
      <c r="DD38" cm="1">
        <f t="array" aca="1" ref="DD38" ca="1">INDIRECT("'5)個別表'!G"&amp;(A38-1)*39+35)</f>
        <v>0</v>
      </c>
      <c r="DE38" cm="1">
        <f t="array" aca="1" ref="DE38" ca="1">INDIRECT("'5)個別表'!H"&amp;(A38-1)*39+35)</f>
        <v>0</v>
      </c>
      <c r="DF38" cm="1">
        <f t="array" aca="1" ref="DF38" ca="1">INDIRECT("'5)個別表'!I"&amp;(A38-1)*39+35)</f>
        <v>0</v>
      </c>
      <c r="DG38" cm="1">
        <f t="array" aca="1" ref="DG38" ca="1">INDIRECT("'5)個別表'!J"&amp;(A38-1)*39+35)</f>
        <v>0</v>
      </c>
      <c r="DH38" cm="1">
        <f t="array" aca="1" ref="DH38" ca="1">INDIRECT("'5)個別表'!K"&amp;(A38-1)*39+35)</f>
        <v>0</v>
      </c>
      <c r="DI38" cm="1">
        <f t="array" aca="1" ref="DI38" ca="1">INDIRECT("'5)個別表'!C"&amp;(A38-1)*39+36)</f>
        <v>0</v>
      </c>
      <c r="DJ38" cm="1">
        <f t="array" aca="1" ref="DJ38" ca="1">INDIRECT("'5)個別表'!D"&amp;(A38-1)*39+36)</f>
        <v>0</v>
      </c>
      <c r="DK38" cm="1">
        <f t="array" aca="1" ref="DK38" ca="1">INDIRECT("'5)個別表'!E"&amp;(A38-1)*39+36)</f>
        <v>0</v>
      </c>
      <c r="DL38" cm="1">
        <f t="array" aca="1" ref="DL38" ca="1">INDIRECT("'5)個別表'!F"&amp;(A38-1)*39+36)</f>
        <v>0</v>
      </c>
      <c r="DM38" cm="1">
        <f t="array" aca="1" ref="DM38" ca="1">INDIRECT("'5)個別表'!G"&amp;(A38-1)*39+36)</f>
        <v>0</v>
      </c>
      <c r="DN38" cm="1">
        <f t="array" aca="1" ref="DN38" ca="1">INDIRECT("'5)個別表'!H"&amp;(A38-1)*39+36)</f>
        <v>0</v>
      </c>
      <c r="DO38" cm="1">
        <f t="array" aca="1" ref="DO38" ca="1">INDIRECT("'5)個別表'!I"&amp;(A38-1)*39+36)</f>
        <v>0</v>
      </c>
      <c r="DP38" cm="1">
        <f t="array" aca="1" ref="DP38" ca="1">INDIRECT("'5)個別表'!J"&amp;(A38-1)*39+36)</f>
        <v>0</v>
      </c>
      <c r="DQ38" cm="1">
        <f t="array" aca="1" ref="DQ38" ca="1">INDIRECT("'5)個別表'!K"&amp;(A38-1)*39+36)</f>
        <v>0</v>
      </c>
      <c r="DR38" cm="1">
        <f t="array" aca="1" ref="DR38" ca="1">INDIRECT("'5)個別表'!C"&amp;(A38-1)*39+37)</f>
        <v>0</v>
      </c>
      <c r="DS38" cm="1">
        <f t="array" aca="1" ref="DS38" ca="1">INDIRECT("'5)個別表'!D"&amp;(A38-1)*39+37)</f>
        <v>0</v>
      </c>
      <c r="DT38" cm="1">
        <f t="array" aca="1" ref="DT38" ca="1">INDIRECT("'5)個別表'!E"&amp;(A38-1)*39+37)</f>
        <v>0</v>
      </c>
      <c r="DU38" cm="1">
        <f t="array" aca="1" ref="DU38" ca="1">INDIRECT("'5)個別表'!F"&amp;(A38-1)*39+37)</f>
        <v>0</v>
      </c>
      <c r="DV38" cm="1">
        <f t="array" aca="1" ref="DV38" ca="1">INDIRECT("'5)個別表'!G"&amp;(A38-1)*39+37)</f>
        <v>0</v>
      </c>
      <c r="DW38" cm="1">
        <f t="array" aca="1" ref="DW38" ca="1">INDIRECT("'5)個別表'!H"&amp;(A38-1)*39+37)</f>
        <v>0</v>
      </c>
      <c r="DX38" cm="1">
        <f t="array" aca="1" ref="DX38" ca="1">INDIRECT("'5)個別表'!I"&amp;(A38-1)*39+37)</f>
        <v>0</v>
      </c>
      <c r="DY38" cm="1">
        <f t="array" aca="1" ref="DY38" ca="1">INDIRECT("'5)個別表'!J"&amp;(A38-1)*39+37)</f>
        <v>0</v>
      </c>
      <c r="DZ38" cm="1">
        <f t="array" aca="1" ref="DZ38" ca="1">INDIRECT("'5)個別表'!K"&amp;(A38-1)*39+37)</f>
        <v>0</v>
      </c>
      <c r="EA38" cm="1">
        <f t="array" aca="1" ref="EA38" ca="1">INDIRECT("'5)個別表'!C"&amp;(A38-1)*39+38)</f>
        <v>0</v>
      </c>
      <c r="EB38" cm="1">
        <f t="array" aca="1" ref="EB38" ca="1">INDIRECT("'5)個別表'!D"&amp;(A38-1)*39+38)</f>
        <v>0</v>
      </c>
      <c r="EC38" cm="1">
        <f t="array" aca="1" ref="EC38" ca="1">INDIRECT("'5)個別表'!E"&amp;(A38-1)*39+38)</f>
        <v>0</v>
      </c>
      <c r="ED38" cm="1">
        <f t="array" aca="1" ref="ED38" ca="1">INDIRECT("'5)個別表'!F"&amp;(A38-1)*39+38)</f>
        <v>0</v>
      </c>
      <c r="EE38" cm="1">
        <f t="array" aca="1" ref="EE38" ca="1">INDIRECT("'5)個別表'!G"&amp;(A38-1)*39+38)</f>
        <v>0</v>
      </c>
      <c r="EF38" cm="1">
        <f t="array" aca="1" ref="EF38" ca="1">INDIRECT("'5)個別表'!H"&amp;(A38-1)*39+38)</f>
        <v>0</v>
      </c>
      <c r="EG38" cm="1">
        <f t="array" aca="1" ref="EG38" ca="1">INDIRECT("'5)個別表'!I"&amp;(A38-1)*39+38)</f>
        <v>0</v>
      </c>
      <c r="EH38" cm="1">
        <f t="array" aca="1" ref="EH38" ca="1">INDIRECT("'5)個別表'!J"&amp;(A38-1)*39+38)</f>
        <v>0</v>
      </c>
      <c r="EI38" cm="1">
        <f t="array" aca="1" ref="EI38" ca="1">INDIRECT("'5)個別表'!K"&amp;(A38-1)*39+38)</f>
        <v>0</v>
      </c>
      <c r="EJ38" t="str" cm="1">
        <f t="array" aca="1" ref="EJ38" ca="1">INDIRECT("'5)個別表'!C"&amp;(A38-1)*39+39)</f>
        <v>空欄あり</v>
      </c>
      <c r="EK38" t="str" cm="1">
        <f t="array" aca="1" ref="EK38" ca="1">INDIRECT("'5)個別表'!D"&amp;(A38-1)*39+39)</f>
        <v>空欄あり</v>
      </c>
      <c r="EL38" t="str" cm="1">
        <f t="array" aca="1" ref="EL38" ca="1">INDIRECT("'5)個別表'!C"&amp;(A38-1)*39+40)</f>
        <v>-</v>
      </c>
      <c r="EM38" t="str" cm="1">
        <f t="array" aca="1" ref="EM38" ca="1">INDIRECT("'5)個別表'!D"&amp;(A38-1)*39+40)</f>
        <v>-</v>
      </c>
      <c r="EN38" t="str" cm="1">
        <f t="array" aca="1" ref="EN38" ca="1">INDIRECT("'5)個別表'!E"&amp;(A38-1)*39+40)</f>
        <v>-</v>
      </c>
    </row>
    <row r="39" spans="1:144">
      <c r="A39">
        <v>38</v>
      </c>
      <c r="B39" cm="1">
        <f t="array" aca="1" ref="B39" ca="1">INDIRECT("'5)個別表'!H"&amp;(A39-1)*39+5)</f>
        <v>0</v>
      </c>
      <c r="C39" cm="1">
        <f t="array" aca="1" ref="C39" ca="1">INDIRECT("'5)個別表'!C"&amp;(A39-1)*39+7)</f>
        <v>0</v>
      </c>
      <c r="D39" cm="1">
        <f t="array" aca="1" ref="D39" ca="1">INDIRECT("'5)個別表'!C"&amp;(A39-1)*39+8)</f>
        <v>0</v>
      </c>
      <c r="E39" cm="1">
        <f t="array" aca="1" ref="E39" ca="1">INDIRECT("'5)個別表'!C"&amp;(A39-1)*39+9)</f>
        <v>0</v>
      </c>
      <c r="F39" cm="1">
        <f t="array" aca="1" ref="F39" ca="1">INDIRECT("'5)個別表'!C"&amp;(A39-1)*39+10)</f>
        <v>0</v>
      </c>
      <c r="G39" cm="1">
        <f t="array" aca="1" ref="G39" ca="1">INDIRECT("'5)個別表'!F"&amp;(A39-1)*39+10)</f>
        <v>0</v>
      </c>
      <c r="H39" cm="1">
        <f t="array" aca="1" ref="H39" ca="1">INDIRECT("'5)個別表'!I"&amp;(A39-1)*39+10)</f>
        <v>0</v>
      </c>
      <c r="I39" cm="1">
        <f t="array" aca="1" ref="I39" ca="1">INDIRECT("'5)個別表'!C"&amp;(A39-1)*39+11)</f>
        <v>0</v>
      </c>
      <c r="J39" cm="1">
        <f t="array" aca="1" ref="J39" ca="1">INDIRECT("'5)個別表'!C"&amp;(A39-1)*39+12)</f>
        <v>0</v>
      </c>
      <c r="K39" cm="1">
        <f t="array" aca="1" ref="K39" ca="1">INDIRECT("'5)個別表'!C"&amp;(A39-1)*39+16)</f>
        <v>0</v>
      </c>
      <c r="L39" cm="1">
        <f t="array" aca="1" ref="L39" ca="1">INDIRECT("'5)個別表'!F"&amp;(A39-1)*39+16)</f>
        <v>0</v>
      </c>
      <c r="M39" cm="1">
        <f t="array" aca="1" ref="M39" ca="1">INDIRECT("'5)個別表'!H"&amp;(A39-1)*39+16)</f>
        <v>0</v>
      </c>
      <c r="N39" cm="1">
        <f t="array" aca="1" ref="N39" ca="1">INDIRECT("'5)個別表'!J"&amp;(A39-1)*39+16)</f>
        <v>0</v>
      </c>
      <c r="O39" cm="1">
        <f t="array" aca="1" ref="O39" ca="1">INDIRECT("'5)個別表'!C"&amp;(A39-1)*39+17)</f>
        <v>0</v>
      </c>
      <c r="P39" cm="1">
        <f t="array" aca="1" ref="P39" ca="1">INDIRECT("'5)個別表'!F"&amp;(A39-1)*39+17)</f>
        <v>0</v>
      </c>
      <c r="Q39" cm="1">
        <f t="array" aca="1" ref="Q39" ca="1">INDIRECT("'5)個別表'!H"&amp;(A39-1)*39+17)</f>
        <v>0</v>
      </c>
      <c r="R39" cm="1">
        <f t="array" aca="1" ref="R39" ca="1">INDIRECT("'5)個別表'!J"&amp;(A39-1)*39+17)</f>
        <v>0</v>
      </c>
      <c r="S39" cm="1">
        <f t="array" aca="1" ref="S39" ca="1">INDIRECT("'5)個別表'!C"&amp;(A39-1)*39+18)</f>
        <v>0</v>
      </c>
      <c r="T39" cm="1">
        <f t="array" aca="1" ref="T39" ca="1">INDIRECT("'5)個別表'!D"&amp;(A39-1)*39+23)</f>
        <v>0</v>
      </c>
      <c r="U39" cm="1">
        <f t="array" aca="1" ref="U39" ca="1">INDIRECT("'5)個別表'!I"&amp;(A39-1)*39+23)</f>
        <v>0</v>
      </c>
      <c r="V39" cm="1">
        <f t="array" aca="1" ref="V39" ca="1">INDIRECT("'5)個別表'!C"&amp;(A39-1)*39+26)</f>
        <v>0</v>
      </c>
      <c r="W39" cm="1">
        <f t="array" aca="1" ref="W39" ca="1">INDIRECT("'5)個別表'!D"&amp;(A39-1)*39+26)</f>
        <v>0</v>
      </c>
      <c r="X39" cm="1">
        <f t="array" aca="1" ref="X39" ca="1">INDIRECT("'5)個別表'!E"&amp;(A39-1)*39+26)</f>
        <v>0</v>
      </c>
      <c r="Y39" cm="1">
        <f t="array" aca="1" ref="Y39" ca="1">INDIRECT("'5)個別表'!F"&amp;(A39-1)*39+26)</f>
        <v>0</v>
      </c>
      <c r="Z39" cm="1">
        <f t="array" aca="1" ref="Z39" ca="1">INDIRECT("'5)個別表'!G"&amp;(A39-1)*39+26)</f>
        <v>0</v>
      </c>
      <c r="AA39" cm="1">
        <f t="array" aca="1" ref="AA39" ca="1">INDIRECT("'5)個別表'!H"&amp;(A39-1)*39+26)</f>
        <v>0</v>
      </c>
      <c r="AB39" cm="1">
        <f t="array" aca="1" ref="AB39" ca="1">INDIRECT("'5)個別表'!I"&amp;(A39-1)*39+26)</f>
        <v>0</v>
      </c>
      <c r="AC39" cm="1">
        <f t="array" aca="1" ref="AC39" ca="1">INDIRECT("'5)個別表'!J"&amp;(A39-1)*39+26)</f>
        <v>0</v>
      </c>
      <c r="AD39" cm="1">
        <f t="array" aca="1" ref="AD39" ca="1">INDIRECT("'5)個別表'!K"&amp;(A39-1)*39+26)</f>
        <v>0</v>
      </c>
      <c r="AE39" cm="1">
        <f t="array" aca="1" ref="AE39" ca="1">INDIRECT("'5)個別表'!C"&amp;(A39-1)*39+27)</f>
        <v>0</v>
      </c>
      <c r="AF39" cm="1">
        <f t="array" aca="1" ref="AF39" ca="1">INDIRECT("'5)個別表'!D"&amp;(A39-1)*39+27)</f>
        <v>0</v>
      </c>
      <c r="AG39" cm="1">
        <f t="array" aca="1" ref="AG39" ca="1">INDIRECT("'5)個別表'!E"&amp;(A39-1)*39+27)</f>
        <v>0</v>
      </c>
      <c r="AH39" cm="1">
        <f t="array" aca="1" ref="AH39" ca="1">INDIRECT("'5)個別表'!F"&amp;(A39-1)*39+27)</f>
        <v>0</v>
      </c>
      <c r="AI39" cm="1">
        <f t="array" aca="1" ref="AI39" ca="1">INDIRECT("'5)個別表'!G"&amp;(A39-1)*39+27)</f>
        <v>0</v>
      </c>
      <c r="AJ39" cm="1">
        <f t="array" aca="1" ref="AJ39" ca="1">INDIRECT("'5)個別表'!H"&amp;(A39-1)*39+27)</f>
        <v>0</v>
      </c>
      <c r="AK39" cm="1">
        <f t="array" aca="1" ref="AK39" ca="1">INDIRECT("'5)個別表'!I"&amp;(A39-1)*39+27)</f>
        <v>0</v>
      </c>
      <c r="AL39" cm="1">
        <f t="array" aca="1" ref="AL39" ca="1">INDIRECT("'5)個別表'!J"&amp;(A39-1)*39+27)</f>
        <v>0</v>
      </c>
      <c r="AM39" cm="1">
        <f t="array" aca="1" ref="AM39" ca="1">INDIRECT("'5)個別表'!K"&amp;(A39-1)*39+27)</f>
        <v>0</v>
      </c>
      <c r="AN39" cm="1">
        <f t="array" aca="1" ref="AN39" ca="1">INDIRECT("'5)個別表'!C"&amp;(A39-1)*39+28)</f>
        <v>0</v>
      </c>
      <c r="AO39" cm="1">
        <f t="array" aca="1" ref="AO39" ca="1">INDIRECT("'5)個別表'!D"&amp;(A39-1)*39+28)</f>
        <v>0</v>
      </c>
      <c r="AP39" cm="1">
        <f t="array" aca="1" ref="AP39" ca="1">INDIRECT("'5)個別表'!E"&amp;(A39-1)*39+28)</f>
        <v>0</v>
      </c>
      <c r="AQ39" cm="1">
        <f t="array" aca="1" ref="AQ39" ca="1">INDIRECT("'5)個別表'!F"&amp;(A39-1)*39+28)</f>
        <v>0</v>
      </c>
      <c r="AR39" cm="1">
        <f t="array" aca="1" ref="AR39" ca="1">INDIRECT("'5)個別表'!G"&amp;(A39-1)*39+28)</f>
        <v>0</v>
      </c>
      <c r="AS39" cm="1">
        <f t="array" aca="1" ref="AS39" ca="1">INDIRECT("'5)個別表'!H"&amp;(A39-1)*39+28)</f>
        <v>0</v>
      </c>
      <c r="AT39" cm="1">
        <f t="array" aca="1" ref="AT39" ca="1">INDIRECT("'5)個別表'!I"&amp;(A39-1)*39+28)</f>
        <v>0</v>
      </c>
      <c r="AU39" cm="1">
        <f t="array" aca="1" ref="AU39" ca="1">INDIRECT("'5)個別表'!J"&amp;(A39-1)*39+28)</f>
        <v>0</v>
      </c>
      <c r="AV39" cm="1">
        <f t="array" aca="1" ref="AV39" ca="1">INDIRECT("'5)個別表'!K"&amp;(A39-1)*39+28)</f>
        <v>0</v>
      </c>
      <c r="AW39" cm="1">
        <f t="array" aca="1" ref="AW39" ca="1">INDIRECT("'5)個別表'!C"&amp;(A39-1)*39+29)</f>
        <v>0</v>
      </c>
      <c r="AX39" cm="1">
        <f t="array" aca="1" ref="AX39" ca="1">INDIRECT("'5)個別表'!D"&amp;(A39-1)*39+29)</f>
        <v>0</v>
      </c>
      <c r="AY39" cm="1">
        <f t="array" aca="1" ref="AY39" ca="1">INDIRECT("'5)個別表'!E"&amp;(A39-1)*39+29)</f>
        <v>0</v>
      </c>
      <c r="AZ39" cm="1">
        <f t="array" aca="1" ref="AZ39" ca="1">INDIRECT("'5)個別表'!F"&amp;(A39-1)*39+29)</f>
        <v>0</v>
      </c>
      <c r="BA39" cm="1">
        <f t="array" aca="1" ref="BA39" ca="1">INDIRECT("'5)個別表'!G"&amp;(A39-1)*39+29)</f>
        <v>0</v>
      </c>
      <c r="BB39" cm="1">
        <f t="array" aca="1" ref="BB39" ca="1">INDIRECT("'5)個別表'!H"&amp;(A39-1)*39+29)</f>
        <v>0</v>
      </c>
      <c r="BC39" cm="1">
        <f t="array" aca="1" ref="BC39" ca="1">INDIRECT("'5)個別表'!I"&amp;(A39-1)*39+29)</f>
        <v>0</v>
      </c>
      <c r="BD39" cm="1">
        <f t="array" aca="1" ref="BD39" ca="1">INDIRECT("'5)個別表'!J"&amp;(A39-1)*39+29)</f>
        <v>0</v>
      </c>
      <c r="BE39" cm="1">
        <f t="array" aca="1" ref="BE39" ca="1">INDIRECT("'5)個別表'!K"&amp;(A39-1)*39+29)</f>
        <v>0</v>
      </c>
      <c r="BF39" cm="1">
        <f t="array" aca="1" ref="BF39" ca="1">INDIRECT("'5)個別表'!C"&amp;(A39-1)*39+30)</f>
        <v>0</v>
      </c>
      <c r="BG39" cm="1">
        <f t="array" aca="1" ref="BG39" ca="1">INDIRECT("'5)個別表'!D"&amp;(A39-1)*39+30)</f>
        <v>0</v>
      </c>
      <c r="BH39" cm="1">
        <f t="array" aca="1" ref="BH39" ca="1">INDIRECT("'5)個別表'!E"&amp;(A39-1)*39+30)</f>
        <v>0</v>
      </c>
      <c r="BI39" cm="1">
        <f t="array" aca="1" ref="BI39" ca="1">INDIRECT("'5)個別表'!F"&amp;(A39-1)*39+30)</f>
        <v>0</v>
      </c>
      <c r="BJ39" cm="1">
        <f t="array" aca="1" ref="BJ39" ca="1">INDIRECT("'5)個別表'!G"&amp;(A39-1)*39+30)</f>
        <v>0</v>
      </c>
      <c r="BK39" cm="1">
        <f t="array" aca="1" ref="BK39" ca="1">INDIRECT("'5)個別表'!H"&amp;(A39-1)*39+30)</f>
        <v>0</v>
      </c>
      <c r="BL39" cm="1">
        <f t="array" aca="1" ref="BL39" ca="1">INDIRECT("'5)個別表'!I"&amp;(A39-1)*39+30)</f>
        <v>0</v>
      </c>
      <c r="BM39" cm="1">
        <f t="array" aca="1" ref="BM39" ca="1">INDIRECT("'5)個別表'!J"&amp;(A39-1)*39+30)</f>
        <v>0</v>
      </c>
      <c r="BN39" cm="1">
        <f t="array" aca="1" ref="BN39" ca="1">INDIRECT("'5)個別表'!K"&amp;(A39-1)*39+30)</f>
        <v>0</v>
      </c>
      <c r="BO39" cm="1">
        <f t="array" aca="1" ref="BO39" ca="1">INDIRECT("'5)個別表'!C"&amp;(A39-1)*39+31)</f>
        <v>0</v>
      </c>
      <c r="BP39" cm="1">
        <f t="array" aca="1" ref="BP39" ca="1">INDIRECT("'5)個別表'!D"&amp;(A39-1)*39+31)</f>
        <v>0</v>
      </c>
      <c r="BQ39" cm="1">
        <f t="array" aca="1" ref="BQ39" ca="1">INDIRECT("'5)個別表'!E"&amp;(A39-1)*39+31)</f>
        <v>0</v>
      </c>
      <c r="BR39" cm="1">
        <f t="array" aca="1" ref="BR39" ca="1">INDIRECT("'5)個別表'!F"&amp;(A39-1)*39+31)</f>
        <v>0</v>
      </c>
      <c r="BS39" cm="1">
        <f t="array" aca="1" ref="BS39" ca="1">INDIRECT("'5)個別表'!G"&amp;(A39-1)*39+31)</f>
        <v>0</v>
      </c>
      <c r="BT39" cm="1">
        <f t="array" aca="1" ref="BT39" ca="1">INDIRECT("'5)個別表'!H"&amp;(A39-1)*39+31)</f>
        <v>0</v>
      </c>
      <c r="BU39" cm="1">
        <f t="array" aca="1" ref="BU39" ca="1">INDIRECT("'5)個別表'!I"&amp;(A39-1)*39+31)</f>
        <v>0</v>
      </c>
      <c r="BV39" cm="1">
        <f t="array" aca="1" ref="BV39" ca="1">INDIRECT("'5)個別表'!J"&amp;(A39-1)*39+31)</f>
        <v>0</v>
      </c>
      <c r="BW39" cm="1">
        <f t="array" aca="1" ref="BW39" ca="1">INDIRECT("'5)個別表'!K"&amp;(A39-1)*39+31)</f>
        <v>0</v>
      </c>
      <c r="BX39" cm="1">
        <f t="array" aca="1" ref="BX39" ca="1">INDIRECT("'5)個別表'!C"&amp;(A39-1)*39+32)</f>
        <v>0</v>
      </c>
      <c r="BY39" cm="1">
        <f t="array" aca="1" ref="BY39" ca="1">INDIRECT("'5)個別表'!D"&amp;(A39-1)*39+32)</f>
        <v>0</v>
      </c>
      <c r="BZ39" cm="1">
        <f t="array" aca="1" ref="BZ39" ca="1">INDIRECT("'5)個別表'!E"&amp;(A39-1)*39+32)</f>
        <v>0</v>
      </c>
      <c r="CA39" cm="1">
        <f t="array" aca="1" ref="CA39" ca="1">INDIRECT("'5)個別表'!F"&amp;(A39-1)*39+32)</f>
        <v>0</v>
      </c>
      <c r="CB39" cm="1">
        <f t="array" aca="1" ref="CB39" ca="1">INDIRECT("'5)個別表'!G"&amp;(A39-1)*39+32)</f>
        <v>0</v>
      </c>
      <c r="CC39" cm="1">
        <f t="array" aca="1" ref="CC39" ca="1">INDIRECT("'5)個別表'!H"&amp;(A39-1)*39+32)</f>
        <v>0</v>
      </c>
      <c r="CD39" cm="1">
        <f t="array" aca="1" ref="CD39" ca="1">INDIRECT("'5)個別表'!I"&amp;(A39-1)*39+32)</f>
        <v>0</v>
      </c>
      <c r="CE39" cm="1">
        <f t="array" aca="1" ref="CE39" ca="1">INDIRECT("'5)個別表'!J"&amp;(A39-1)*39+32)</f>
        <v>0</v>
      </c>
      <c r="CF39" cm="1">
        <f t="array" aca="1" ref="CF39" ca="1">INDIRECT("'5)個別表'!K"&amp;(A39-1)*39+32)</f>
        <v>0</v>
      </c>
      <c r="CG39" t="str" cm="1">
        <f t="array" aca="1" ref="CG39" ca="1">INDIRECT("'5)個別表'!A"&amp;(A39-1)*39+33)</f>
        <v>⑧選択してください（プルダウン）</v>
      </c>
      <c r="CH39" cm="1">
        <f t="array" aca="1" ref="CH39" ca="1">INDIRECT("'5)個別表'!C"&amp;(A39-1)*39+33)</f>
        <v>0</v>
      </c>
      <c r="CI39" cm="1">
        <f t="array" aca="1" ref="CI39" ca="1">INDIRECT("'5)個別表'!D"&amp;(A39-1)*39+33)</f>
        <v>0</v>
      </c>
      <c r="CJ39" cm="1">
        <f t="array" aca="1" ref="CJ39" ca="1">INDIRECT("'5)個別表'!E"&amp;(A39-1)*39+33)</f>
        <v>0</v>
      </c>
      <c r="CK39" cm="1">
        <f t="array" aca="1" ref="CK39" ca="1">INDIRECT("'5)個別表'!F"&amp;(A39-1)*39+33)</f>
        <v>0</v>
      </c>
      <c r="CL39" cm="1">
        <f t="array" aca="1" ref="CL39" ca="1">INDIRECT("'5)個別表'!G"&amp;(A39-1)*39+33)</f>
        <v>0</v>
      </c>
      <c r="CM39" cm="1">
        <f t="array" aca="1" ref="CM39" ca="1">INDIRECT("'5)個別表'!H"&amp;(A39-1)*39+33)</f>
        <v>0</v>
      </c>
      <c r="CN39" cm="1">
        <f t="array" aca="1" ref="CN39" ca="1">INDIRECT("'5)個別表'!I"&amp;(A39-1)*39+33)</f>
        <v>0</v>
      </c>
      <c r="CO39" cm="1">
        <f t="array" aca="1" ref="CO39" ca="1">INDIRECT("'5)個別表'!J"&amp;(A39-1)*39+33)</f>
        <v>0</v>
      </c>
      <c r="CP39" cm="1">
        <f t="array" aca="1" ref="CP39" ca="1">INDIRECT("'5)個別表'!K"&amp;(A39-1)*39+33)</f>
        <v>0</v>
      </c>
      <c r="CQ39" cm="1">
        <f t="array" aca="1" ref="CQ39" ca="1">INDIRECT("'5)個別表'!C"&amp;(A39-1)*39+34)</f>
        <v>0</v>
      </c>
      <c r="CR39" cm="1">
        <f t="array" aca="1" ref="CR39" ca="1">INDIRECT("'5)個別表'!D"&amp;(A39-1)*39+34)</f>
        <v>0</v>
      </c>
      <c r="CS39" cm="1">
        <f t="array" aca="1" ref="CS39" ca="1">INDIRECT("'5)個別表'!E"&amp;(A39-1)*39+34)</f>
        <v>0</v>
      </c>
      <c r="CT39" cm="1">
        <f t="array" aca="1" ref="CT39" ca="1">INDIRECT("'5)個別表'!F"&amp;(A39-1)*39+34)</f>
        <v>0</v>
      </c>
      <c r="CU39" cm="1">
        <f t="array" aca="1" ref="CU39" ca="1">INDIRECT("'5)個別表'!G"&amp;(A39-1)*39+34)</f>
        <v>0</v>
      </c>
      <c r="CV39" cm="1">
        <f t="array" aca="1" ref="CV39" ca="1">INDIRECT("'5)個別表'!H"&amp;(A39-1)*39+34)</f>
        <v>0</v>
      </c>
      <c r="CW39" cm="1">
        <f t="array" aca="1" ref="CW39" ca="1">INDIRECT("'5)個別表'!I"&amp;(A39-1)*39+34)</f>
        <v>0</v>
      </c>
      <c r="CX39" cm="1">
        <f t="array" aca="1" ref="CX39" ca="1">INDIRECT("'5)個別表'!J"&amp;(A39-1)*39+34)</f>
        <v>0</v>
      </c>
      <c r="CY39" cm="1">
        <f t="array" aca="1" ref="CY39" ca="1">INDIRECT("'5)個別表'!K"&amp;(A39-1)*39+34)</f>
        <v>0</v>
      </c>
      <c r="CZ39" cm="1">
        <f t="array" aca="1" ref="CZ39" ca="1">INDIRECT("'5)個別表'!C"&amp;(A39-1)*39+35)</f>
        <v>0</v>
      </c>
      <c r="DA39" cm="1">
        <f t="array" aca="1" ref="DA39" ca="1">INDIRECT("'5)個別表'!D"&amp;(A39-1)*39+35)</f>
        <v>0</v>
      </c>
      <c r="DB39" cm="1">
        <f t="array" aca="1" ref="DB39" ca="1">INDIRECT("'5)個別表'!E"&amp;(A39-1)*39+35)</f>
        <v>0</v>
      </c>
      <c r="DC39" cm="1">
        <f t="array" aca="1" ref="DC39" ca="1">INDIRECT("'5)個別表'!F"&amp;(A39-1)*39+35)</f>
        <v>0</v>
      </c>
      <c r="DD39" cm="1">
        <f t="array" aca="1" ref="DD39" ca="1">INDIRECT("'5)個別表'!G"&amp;(A39-1)*39+35)</f>
        <v>0</v>
      </c>
      <c r="DE39" cm="1">
        <f t="array" aca="1" ref="DE39" ca="1">INDIRECT("'5)個別表'!H"&amp;(A39-1)*39+35)</f>
        <v>0</v>
      </c>
      <c r="DF39" cm="1">
        <f t="array" aca="1" ref="DF39" ca="1">INDIRECT("'5)個別表'!I"&amp;(A39-1)*39+35)</f>
        <v>0</v>
      </c>
      <c r="DG39" cm="1">
        <f t="array" aca="1" ref="DG39" ca="1">INDIRECT("'5)個別表'!J"&amp;(A39-1)*39+35)</f>
        <v>0</v>
      </c>
      <c r="DH39" cm="1">
        <f t="array" aca="1" ref="DH39" ca="1">INDIRECT("'5)個別表'!K"&amp;(A39-1)*39+35)</f>
        <v>0</v>
      </c>
      <c r="DI39" cm="1">
        <f t="array" aca="1" ref="DI39" ca="1">INDIRECT("'5)個別表'!C"&amp;(A39-1)*39+36)</f>
        <v>0</v>
      </c>
      <c r="DJ39" cm="1">
        <f t="array" aca="1" ref="DJ39" ca="1">INDIRECT("'5)個別表'!D"&amp;(A39-1)*39+36)</f>
        <v>0</v>
      </c>
      <c r="DK39" cm="1">
        <f t="array" aca="1" ref="DK39" ca="1">INDIRECT("'5)個別表'!E"&amp;(A39-1)*39+36)</f>
        <v>0</v>
      </c>
      <c r="DL39" cm="1">
        <f t="array" aca="1" ref="DL39" ca="1">INDIRECT("'5)個別表'!F"&amp;(A39-1)*39+36)</f>
        <v>0</v>
      </c>
      <c r="DM39" cm="1">
        <f t="array" aca="1" ref="DM39" ca="1">INDIRECT("'5)個別表'!G"&amp;(A39-1)*39+36)</f>
        <v>0</v>
      </c>
      <c r="DN39" cm="1">
        <f t="array" aca="1" ref="DN39" ca="1">INDIRECT("'5)個別表'!H"&amp;(A39-1)*39+36)</f>
        <v>0</v>
      </c>
      <c r="DO39" cm="1">
        <f t="array" aca="1" ref="DO39" ca="1">INDIRECT("'5)個別表'!I"&amp;(A39-1)*39+36)</f>
        <v>0</v>
      </c>
      <c r="DP39" cm="1">
        <f t="array" aca="1" ref="DP39" ca="1">INDIRECT("'5)個別表'!J"&amp;(A39-1)*39+36)</f>
        <v>0</v>
      </c>
      <c r="DQ39" cm="1">
        <f t="array" aca="1" ref="DQ39" ca="1">INDIRECT("'5)個別表'!K"&amp;(A39-1)*39+36)</f>
        <v>0</v>
      </c>
      <c r="DR39" cm="1">
        <f t="array" aca="1" ref="DR39" ca="1">INDIRECT("'5)個別表'!C"&amp;(A39-1)*39+37)</f>
        <v>0</v>
      </c>
      <c r="DS39" cm="1">
        <f t="array" aca="1" ref="DS39" ca="1">INDIRECT("'5)個別表'!D"&amp;(A39-1)*39+37)</f>
        <v>0</v>
      </c>
      <c r="DT39" cm="1">
        <f t="array" aca="1" ref="DT39" ca="1">INDIRECT("'5)個別表'!E"&amp;(A39-1)*39+37)</f>
        <v>0</v>
      </c>
      <c r="DU39" cm="1">
        <f t="array" aca="1" ref="DU39" ca="1">INDIRECT("'5)個別表'!F"&amp;(A39-1)*39+37)</f>
        <v>0</v>
      </c>
      <c r="DV39" cm="1">
        <f t="array" aca="1" ref="DV39" ca="1">INDIRECT("'5)個別表'!G"&amp;(A39-1)*39+37)</f>
        <v>0</v>
      </c>
      <c r="DW39" cm="1">
        <f t="array" aca="1" ref="DW39" ca="1">INDIRECT("'5)個別表'!H"&amp;(A39-1)*39+37)</f>
        <v>0</v>
      </c>
      <c r="DX39" cm="1">
        <f t="array" aca="1" ref="DX39" ca="1">INDIRECT("'5)個別表'!I"&amp;(A39-1)*39+37)</f>
        <v>0</v>
      </c>
      <c r="DY39" cm="1">
        <f t="array" aca="1" ref="DY39" ca="1">INDIRECT("'5)個別表'!J"&amp;(A39-1)*39+37)</f>
        <v>0</v>
      </c>
      <c r="DZ39" cm="1">
        <f t="array" aca="1" ref="DZ39" ca="1">INDIRECT("'5)個別表'!K"&amp;(A39-1)*39+37)</f>
        <v>0</v>
      </c>
      <c r="EA39" cm="1">
        <f t="array" aca="1" ref="EA39" ca="1">INDIRECT("'5)個別表'!C"&amp;(A39-1)*39+38)</f>
        <v>0</v>
      </c>
      <c r="EB39" cm="1">
        <f t="array" aca="1" ref="EB39" ca="1">INDIRECT("'5)個別表'!D"&amp;(A39-1)*39+38)</f>
        <v>0</v>
      </c>
      <c r="EC39" cm="1">
        <f t="array" aca="1" ref="EC39" ca="1">INDIRECT("'5)個別表'!E"&amp;(A39-1)*39+38)</f>
        <v>0</v>
      </c>
      <c r="ED39" cm="1">
        <f t="array" aca="1" ref="ED39" ca="1">INDIRECT("'5)個別表'!F"&amp;(A39-1)*39+38)</f>
        <v>0</v>
      </c>
      <c r="EE39" cm="1">
        <f t="array" aca="1" ref="EE39" ca="1">INDIRECT("'5)個別表'!G"&amp;(A39-1)*39+38)</f>
        <v>0</v>
      </c>
      <c r="EF39" cm="1">
        <f t="array" aca="1" ref="EF39" ca="1">INDIRECT("'5)個別表'!H"&amp;(A39-1)*39+38)</f>
        <v>0</v>
      </c>
      <c r="EG39" cm="1">
        <f t="array" aca="1" ref="EG39" ca="1">INDIRECT("'5)個別表'!I"&amp;(A39-1)*39+38)</f>
        <v>0</v>
      </c>
      <c r="EH39" cm="1">
        <f t="array" aca="1" ref="EH39" ca="1">INDIRECT("'5)個別表'!J"&amp;(A39-1)*39+38)</f>
        <v>0</v>
      </c>
      <c r="EI39" cm="1">
        <f t="array" aca="1" ref="EI39" ca="1">INDIRECT("'5)個別表'!K"&amp;(A39-1)*39+38)</f>
        <v>0</v>
      </c>
      <c r="EJ39" t="str" cm="1">
        <f t="array" aca="1" ref="EJ39" ca="1">INDIRECT("'5)個別表'!C"&amp;(A39-1)*39+39)</f>
        <v>空欄あり</v>
      </c>
      <c r="EK39" t="str" cm="1">
        <f t="array" aca="1" ref="EK39" ca="1">INDIRECT("'5)個別表'!D"&amp;(A39-1)*39+39)</f>
        <v>空欄あり</v>
      </c>
      <c r="EL39" t="str" cm="1">
        <f t="array" aca="1" ref="EL39" ca="1">INDIRECT("'5)個別表'!C"&amp;(A39-1)*39+40)</f>
        <v>-</v>
      </c>
      <c r="EM39" t="str" cm="1">
        <f t="array" aca="1" ref="EM39" ca="1">INDIRECT("'5)個別表'!D"&amp;(A39-1)*39+40)</f>
        <v>-</v>
      </c>
      <c r="EN39" t="str" cm="1">
        <f t="array" aca="1" ref="EN39" ca="1">INDIRECT("'5)個別表'!E"&amp;(A39-1)*39+40)</f>
        <v>-</v>
      </c>
    </row>
    <row r="40" spans="1:144">
      <c r="A40">
        <v>39</v>
      </c>
      <c r="B40" cm="1">
        <f t="array" aca="1" ref="B40" ca="1">INDIRECT("'5)個別表'!H"&amp;(A40-1)*39+5)</f>
        <v>0</v>
      </c>
      <c r="C40" cm="1">
        <f t="array" aca="1" ref="C40" ca="1">INDIRECT("'5)個別表'!C"&amp;(A40-1)*39+7)</f>
        <v>0</v>
      </c>
      <c r="D40" cm="1">
        <f t="array" aca="1" ref="D40" ca="1">INDIRECT("'5)個別表'!C"&amp;(A40-1)*39+8)</f>
        <v>0</v>
      </c>
      <c r="E40" cm="1">
        <f t="array" aca="1" ref="E40" ca="1">INDIRECT("'5)個別表'!C"&amp;(A40-1)*39+9)</f>
        <v>0</v>
      </c>
      <c r="F40" cm="1">
        <f t="array" aca="1" ref="F40" ca="1">INDIRECT("'5)個別表'!C"&amp;(A40-1)*39+10)</f>
        <v>0</v>
      </c>
      <c r="G40" cm="1">
        <f t="array" aca="1" ref="G40" ca="1">INDIRECT("'5)個別表'!F"&amp;(A40-1)*39+10)</f>
        <v>0</v>
      </c>
      <c r="H40" cm="1">
        <f t="array" aca="1" ref="H40" ca="1">INDIRECT("'5)個別表'!I"&amp;(A40-1)*39+10)</f>
        <v>0</v>
      </c>
      <c r="I40" cm="1">
        <f t="array" aca="1" ref="I40" ca="1">INDIRECT("'5)個別表'!C"&amp;(A40-1)*39+11)</f>
        <v>0</v>
      </c>
      <c r="J40" cm="1">
        <f t="array" aca="1" ref="J40" ca="1">INDIRECT("'5)個別表'!C"&amp;(A40-1)*39+12)</f>
        <v>0</v>
      </c>
      <c r="K40" cm="1">
        <f t="array" aca="1" ref="K40" ca="1">INDIRECT("'5)個別表'!C"&amp;(A40-1)*39+16)</f>
        <v>0</v>
      </c>
      <c r="L40" cm="1">
        <f t="array" aca="1" ref="L40" ca="1">INDIRECT("'5)個別表'!F"&amp;(A40-1)*39+16)</f>
        <v>0</v>
      </c>
      <c r="M40" cm="1">
        <f t="array" aca="1" ref="M40" ca="1">INDIRECT("'5)個別表'!H"&amp;(A40-1)*39+16)</f>
        <v>0</v>
      </c>
      <c r="N40" cm="1">
        <f t="array" aca="1" ref="N40" ca="1">INDIRECT("'5)個別表'!J"&amp;(A40-1)*39+16)</f>
        <v>0</v>
      </c>
      <c r="O40" cm="1">
        <f t="array" aca="1" ref="O40" ca="1">INDIRECT("'5)個別表'!C"&amp;(A40-1)*39+17)</f>
        <v>0</v>
      </c>
      <c r="P40" cm="1">
        <f t="array" aca="1" ref="P40" ca="1">INDIRECT("'5)個別表'!F"&amp;(A40-1)*39+17)</f>
        <v>0</v>
      </c>
      <c r="Q40" cm="1">
        <f t="array" aca="1" ref="Q40" ca="1">INDIRECT("'5)個別表'!H"&amp;(A40-1)*39+17)</f>
        <v>0</v>
      </c>
      <c r="R40" cm="1">
        <f t="array" aca="1" ref="R40" ca="1">INDIRECT("'5)個別表'!J"&amp;(A40-1)*39+17)</f>
        <v>0</v>
      </c>
      <c r="S40" cm="1">
        <f t="array" aca="1" ref="S40" ca="1">INDIRECT("'5)個別表'!C"&amp;(A40-1)*39+18)</f>
        <v>0</v>
      </c>
      <c r="T40" cm="1">
        <f t="array" aca="1" ref="T40" ca="1">INDIRECT("'5)個別表'!D"&amp;(A40-1)*39+23)</f>
        <v>0</v>
      </c>
      <c r="U40" cm="1">
        <f t="array" aca="1" ref="U40" ca="1">INDIRECT("'5)個別表'!I"&amp;(A40-1)*39+23)</f>
        <v>0</v>
      </c>
      <c r="V40" cm="1">
        <f t="array" aca="1" ref="V40" ca="1">INDIRECT("'5)個別表'!C"&amp;(A40-1)*39+26)</f>
        <v>0</v>
      </c>
      <c r="W40" cm="1">
        <f t="array" aca="1" ref="W40" ca="1">INDIRECT("'5)個別表'!D"&amp;(A40-1)*39+26)</f>
        <v>0</v>
      </c>
      <c r="X40" cm="1">
        <f t="array" aca="1" ref="X40" ca="1">INDIRECT("'5)個別表'!E"&amp;(A40-1)*39+26)</f>
        <v>0</v>
      </c>
      <c r="Y40" cm="1">
        <f t="array" aca="1" ref="Y40" ca="1">INDIRECT("'5)個別表'!F"&amp;(A40-1)*39+26)</f>
        <v>0</v>
      </c>
      <c r="Z40" cm="1">
        <f t="array" aca="1" ref="Z40" ca="1">INDIRECT("'5)個別表'!G"&amp;(A40-1)*39+26)</f>
        <v>0</v>
      </c>
      <c r="AA40" cm="1">
        <f t="array" aca="1" ref="AA40" ca="1">INDIRECT("'5)個別表'!H"&amp;(A40-1)*39+26)</f>
        <v>0</v>
      </c>
      <c r="AB40" cm="1">
        <f t="array" aca="1" ref="AB40" ca="1">INDIRECT("'5)個別表'!I"&amp;(A40-1)*39+26)</f>
        <v>0</v>
      </c>
      <c r="AC40" cm="1">
        <f t="array" aca="1" ref="AC40" ca="1">INDIRECT("'5)個別表'!J"&amp;(A40-1)*39+26)</f>
        <v>0</v>
      </c>
      <c r="AD40" cm="1">
        <f t="array" aca="1" ref="AD40" ca="1">INDIRECT("'5)個別表'!K"&amp;(A40-1)*39+26)</f>
        <v>0</v>
      </c>
      <c r="AE40" cm="1">
        <f t="array" aca="1" ref="AE40" ca="1">INDIRECT("'5)個別表'!C"&amp;(A40-1)*39+27)</f>
        <v>0</v>
      </c>
      <c r="AF40" cm="1">
        <f t="array" aca="1" ref="AF40" ca="1">INDIRECT("'5)個別表'!D"&amp;(A40-1)*39+27)</f>
        <v>0</v>
      </c>
      <c r="AG40" cm="1">
        <f t="array" aca="1" ref="AG40" ca="1">INDIRECT("'5)個別表'!E"&amp;(A40-1)*39+27)</f>
        <v>0</v>
      </c>
      <c r="AH40" cm="1">
        <f t="array" aca="1" ref="AH40" ca="1">INDIRECT("'5)個別表'!F"&amp;(A40-1)*39+27)</f>
        <v>0</v>
      </c>
      <c r="AI40" cm="1">
        <f t="array" aca="1" ref="AI40" ca="1">INDIRECT("'5)個別表'!G"&amp;(A40-1)*39+27)</f>
        <v>0</v>
      </c>
      <c r="AJ40" cm="1">
        <f t="array" aca="1" ref="AJ40" ca="1">INDIRECT("'5)個別表'!H"&amp;(A40-1)*39+27)</f>
        <v>0</v>
      </c>
      <c r="AK40" cm="1">
        <f t="array" aca="1" ref="AK40" ca="1">INDIRECT("'5)個別表'!I"&amp;(A40-1)*39+27)</f>
        <v>0</v>
      </c>
      <c r="AL40" cm="1">
        <f t="array" aca="1" ref="AL40" ca="1">INDIRECT("'5)個別表'!J"&amp;(A40-1)*39+27)</f>
        <v>0</v>
      </c>
      <c r="AM40" cm="1">
        <f t="array" aca="1" ref="AM40" ca="1">INDIRECT("'5)個別表'!K"&amp;(A40-1)*39+27)</f>
        <v>0</v>
      </c>
      <c r="AN40" cm="1">
        <f t="array" aca="1" ref="AN40" ca="1">INDIRECT("'5)個別表'!C"&amp;(A40-1)*39+28)</f>
        <v>0</v>
      </c>
      <c r="AO40" cm="1">
        <f t="array" aca="1" ref="AO40" ca="1">INDIRECT("'5)個別表'!D"&amp;(A40-1)*39+28)</f>
        <v>0</v>
      </c>
      <c r="AP40" cm="1">
        <f t="array" aca="1" ref="AP40" ca="1">INDIRECT("'5)個別表'!E"&amp;(A40-1)*39+28)</f>
        <v>0</v>
      </c>
      <c r="AQ40" cm="1">
        <f t="array" aca="1" ref="AQ40" ca="1">INDIRECT("'5)個別表'!F"&amp;(A40-1)*39+28)</f>
        <v>0</v>
      </c>
      <c r="AR40" cm="1">
        <f t="array" aca="1" ref="AR40" ca="1">INDIRECT("'5)個別表'!G"&amp;(A40-1)*39+28)</f>
        <v>0</v>
      </c>
      <c r="AS40" cm="1">
        <f t="array" aca="1" ref="AS40" ca="1">INDIRECT("'5)個別表'!H"&amp;(A40-1)*39+28)</f>
        <v>0</v>
      </c>
      <c r="AT40" cm="1">
        <f t="array" aca="1" ref="AT40" ca="1">INDIRECT("'5)個別表'!I"&amp;(A40-1)*39+28)</f>
        <v>0</v>
      </c>
      <c r="AU40" cm="1">
        <f t="array" aca="1" ref="AU40" ca="1">INDIRECT("'5)個別表'!J"&amp;(A40-1)*39+28)</f>
        <v>0</v>
      </c>
      <c r="AV40" cm="1">
        <f t="array" aca="1" ref="AV40" ca="1">INDIRECT("'5)個別表'!K"&amp;(A40-1)*39+28)</f>
        <v>0</v>
      </c>
      <c r="AW40" cm="1">
        <f t="array" aca="1" ref="AW40" ca="1">INDIRECT("'5)個別表'!C"&amp;(A40-1)*39+29)</f>
        <v>0</v>
      </c>
      <c r="AX40" cm="1">
        <f t="array" aca="1" ref="AX40" ca="1">INDIRECT("'5)個別表'!D"&amp;(A40-1)*39+29)</f>
        <v>0</v>
      </c>
      <c r="AY40" cm="1">
        <f t="array" aca="1" ref="AY40" ca="1">INDIRECT("'5)個別表'!E"&amp;(A40-1)*39+29)</f>
        <v>0</v>
      </c>
      <c r="AZ40" cm="1">
        <f t="array" aca="1" ref="AZ40" ca="1">INDIRECT("'5)個別表'!F"&amp;(A40-1)*39+29)</f>
        <v>0</v>
      </c>
      <c r="BA40" cm="1">
        <f t="array" aca="1" ref="BA40" ca="1">INDIRECT("'5)個別表'!G"&amp;(A40-1)*39+29)</f>
        <v>0</v>
      </c>
      <c r="BB40" cm="1">
        <f t="array" aca="1" ref="BB40" ca="1">INDIRECT("'5)個別表'!H"&amp;(A40-1)*39+29)</f>
        <v>0</v>
      </c>
      <c r="BC40" cm="1">
        <f t="array" aca="1" ref="BC40" ca="1">INDIRECT("'5)個別表'!I"&amp;(A40-1)*39+29)</f>
        <v>0</v>
      </c>
      <c r="BD40" cm="1">
        <f t="array" aca="1" ref="BD40" ca="1">INDIRECT("'5)個別表'!J"&amp;(A40-1)*39+29)</f>
        <v>0</v>
      </c>
      <c r="BE40" cm="1">
        <f t="array" aca="1" ref="BE40" ca="1">INDIRECT("'5)個別表'!K"&amp;(A40-1)*39+29)</f>
        <v>0</v>
      </c>
      <c r="BF40" cm="1">
        <f t="array" aca="1" ref="BF40" ca="1">INDIRECT("'5)個別表'!C"&amp;(A40-1)*39+30)</f>
        <v>0</v>
      </c>
      <c r="BG40" cm="1">
        <f t="array" aca="1" ref="BG40" ca="1">INDIRECT("'5)個別表'!D"&amp;(A40-1)*39+30)</f>
        <v>0</v>
      </c>
      <c r="BH40" cm="1">
        <f t="array" aca="1" ref="BH40" ca="1">INDIRECT("'5)個別表'!E"&amp;(A40-1)*39+30)</f>
        <v>0</v>
      </c>
      <c r="BI40" cm="1">
        <f t="array" aca="1" ref="BI40" ca="1">INDIRECT("'5)個別表'!F"&amp;(A40-1)*39+30)</f>
        <v>0</v>
      </c>
      <c r="BJ40" cm="1">
        <f t="array" aca="1" ref="BJ40" ca="1">INDIRECT("'5)個別表'!G"&amp;(A40-1)*39+30)</f>
        <v>0</v>
      </c>
      <c r="BK40" cm="1">
        <f t="array" aca="1" ref="BK40" ca="1">INDIRECT("'5)個別表'!H"&amp;(A40-1)*39+30)</f>
        <v>0</v>
      </c>
      <c r="BL40" cm="1">
        <f t="array" aca="1" ref="BL40" ca="1">INDIRECT("'5)個別表'!I"&amp;(A40-1)*39+30)</f>
        <v>0</v>
      </c>
      <c r="BM40" cm="1">
        <f t="array" aca="1" ref="BM40" ca="1">INDIRECT("'5)個別表'!J"&amp;(A40-1)*39+30)</f>
        <v>0</v>
      </c>
      <c r="BN40" cm="1">
        <f t="array" aca="1" ref="BN40" ca="1">INDIRECT("'5)個別表'!K"&amp;(A40-1)*39+30)</f>
        <v>0</v>
      </c>
      <c r="BO40" cm="1">
        <f t="array" aca="1" ref="BO40" ca="1">INDIRECT("'5)個別表'!C"&amp;(A40-1)*39+31)</f>
        <v>0</v>
      </c>
      <c r="BP40" cm="1">
        <f t="array" aca="1" ref="BP40" ca="1">INDIRECT("'5)個別表'!D"&amp;(A40-1)*39+31)</f>
        <v>0</v>
      </c>
      <c r="BQ40" cm="1">
        <f t="array" aca="1" ref="BQ40" ca="1">INDIRECT("'5)個別表'!E"&amp;(A40-1)*39+31)</f>
        <v>0</v>
      </c>
      <c r="BR40" cm="1">
        <f t="array" aca="1" ref="BR40" ca="1">INDIRECT("'5)個別表'!F"&amp;(A40-1)*39+31)</f>
        <v>0</v>
      </c>
      <c r="BS40" cm="1">
        <f t="array" aca="1" ref="BS40" ca="1">INDIRECT("'5)個別表'!G"&amp;(A40-1)*39+31)</f>
        <v>0</v>
      </c>
      <c r="BT40" cm="1">
        <f t="array" aca="1" ref="BT40" ca="1">INDIRECT("'5)個別表'!H"&amp;(A40-1)*39+31)</f>
        <v>0</v>
      </c>
      <c r="BU40" cm="1">
        <f t="array" aca="1" ref="BU40" ca="1">INDIRECT("'5)個別表'!I"&amp;(A40-1)*39+31)</f>
        <v>0</v>
      </c>
      <c r="BV40" cm="1">
        <f t="array" aca="1" ref="BV40" ca="1">INDIRECT("'5)個別表'!J"&amp;(A40-1)*39+31)</f>
        <v>0</v>
      </c>
      <c r="BW40" cm="1">
        <f t="array" aca="1" ref="BW40" ca="1">INDIRECT("'5)個別表'!K"&amp;(A40-1)*39+31)</f>
        <v>0</v>
      </c>
      <c r="BX40" cm="1">
        <f t="array" aca="1" ref="BX40" ca="1">INDIRECT("'5)個別表'!C"&amp;(A40-1)*39+32)</f>
        <v>0</v>
      </c>
      <c r="BY40" cm="1">
        <f t="array" aca="1" ref="BY40" ca="1">INDIRECT("'5)個別表'!D"&amp;(A40-1)*39+32)</f>
        <v>0</v>
      </c>
      <c r="BZ40" cm="1">
        <f t="array" aca="1" ref="BZ40" ca="1">INDIRECT("'5)個別表'!E"&amp;(A40-1)*39+32)</f>
        <v>0</v>
      </c>
      <c r="CA40" cm="1">
        <f t="array" aca="1" ref="CA40" ca="1">INDIRECT("'5)個別表'!F"&amp;(A40-1)*39+32)</f>
        <v>0</v>
      </c>
      <c r="CB40" cm="1">
        <f t="array" aca="1" ref="CB40" ca="1">INDIRECT("'5)個別表'!G"&amp;(A40-1)*39+32)</f>
        <v>0</v>
      </c>
      <c r="CC40" cm="1">
        <f t="array" aca="1" ref="CC40" ca="1">INDIRECT("'5)個別表'!H"&amp;(A40-1)*39+32)</f>
        <v>0</v>
      </c>
      <c r="CD40" cm="1">
        <f t="array" aca="1" ref="CD40" ca="1">INDIRECT("'5)個別表'!I"&amp;(A40-1)*39+32)</f>
        <v>0</v>
      </c>
      <c r="CE40" cm="1">
        <f t="array" aca="1" ref="CE40" ca="1">INDIRECT("'5)個別表'!J"&amp;(A40-1)*39+32)</f>
        <v>0</v>
      </c>
      <c r="CF40" cm="1">
        <f t="array" aca="1" ref="CF40" ca="1">INDIRECT("'5)個別表'!K"&amp;(A40-1)*39+32)</f>
        <v>0</v>
      </c>
      <c r="CG40" t="str" cm="1">
        <f t="array" aca="1" ref="CG40" ca="1">INDIRECT("'5)個別表'!A"&amp;(A40-1)*39+33)</f>
        <v>⑧選択してください（プルダウン）</v>
      </c>
      <c r="CH40" cm="1">
        <f t="array" aca="1" ref="CH40" ca="1">INDIRECT("'5)個別表'!C"&amp;(A40-1)*39+33)</f>
        <v>0</v>
      </c>
      <c r="CI40" cm="1">
        <f t="array" aca="1" ref="CI40" ca="1">INDIRECT("'5)個別表'!D"&amp;(A40-1)*39+33)</f>
        <v>0</v>
      </c>
      <c r="CJ40" cm="1">
        <f t="array" aca="1" ref="CJ40" ca="1">INDIRECT("'5)個別表'!E"&amp;(A40-1)*39+33)</f>
        <v>0</v>
      </c>
      <c r="CK40" cm="1">
        <f t="array" aca="1" ref="CK40" ca="1">INDIRECT("'5)個別表'!F"&amp;(A40-1)*39+33)</f>
        <v>0</v>
      </c>
      <c r="CL40" cm="1">
        <f t="array" aca="1" ref="CL40" ca="1">INDIRECT("'5)個別表'!G"&amp;(A40-1)*39+33)</f>
        <v>0</v>
      </c>
      <c r="CM40" cm="1">
        <f t="array" aca="1" ref="CM40" ca="1">INDIRECT("'5)個別表'!H"&amp;(A40-1)*39+33)</f>
        <v>0</v>
      </c>
      <c r="CN40" cm="1">
        <f t="array" aca="1" ref="CN40" ca="1">INDIRECT("'5)個別表'!I"&amp;(A40-1)*39+33)</f>
        <v>0</v>
      </c>
      <c r="CO40" cm="1">
        <f t="array" aca="1" ref="CO40" ca="1">INDIRECT("'5)個別表'!J"&amp;(A40-1)*39+33)</f>
        <v>0</v>
      </c>
      <c r="CP40" cm="1">
        <f t="array" aca="1" ref="CP40" ca="1">INDIRECT("'5)個別表'!K"&amp;(A40-1)*39+33)</f>
        <v>0</v>
      </c>
      <c r="CQ40" cm="1">
        <f t="array" aca="1" ref="CQ40" ca="1">INDIRECT("'5)個別表'!C"&amp;(A40-1)*39+34)</f>
        <v>0</v>
      </c>
      <c r="CR40" cm="1">
        <f t="array" aca="1" ref="CR40" ca="1">INDIRECT("'5)個別表'!D"&amp;(A40-1)*39+34)</f>
        <v>0</v>
      </c>
      <c r="CS40" cm="1">
        <f t="array" aca="1" ref="CS40" ca="1">INDIRECT("'5)個別表'!E"&amp;(A40-1)*39+34)</f>
        <v>0</v>
      </c>
      <c r="CT40" cm="1">
        <f t="array" aca="1" ref="CT40" ca="1">INDIRECT("'5)個別表'!F"&amp;(A40-1)*39+34)</f>
        <v>0</v>
      </c>
      <c r="CU40" cm="1">
        <f t="array" aca="1" ref="CU40" ca="1">INDIRECT("'5)個別表'!G"&amp;(A40-1)*39+34)</f>
        <v>0</v>
      </c>
      <c r="CV40" cm="1">
        <f t="array" aca="1" ref="CV40" ca="1">INDIRECT("'5)個別表'!H"&amp;(A40-1)*39+34)</f>
        <v>0</v>
      </c>
      <c r="CW40" cm="1">
        <f t="array" aca="1" ref="CW40" ca="1">INDIRECT("'5)個別表'!I"&amp;(A40-1)*39+34)</f>
        <v>0</v>
      </c>
      <c r="CX40" cm="1">
        <f t="array" aca="1" ref="CX40" ca="1">INDIRECT("'5)個別表'!J"&amp;(A40-1)*39+34)</f>
        <v>0</v>
      </c>
      <c r="CY40" cm="1">
        <f t="array" aca="1" ref="CY40" ca="1">INDIRECT("'5)個別表'!K"&amp;(A40-1)*39+34)</f>
        <v>0</v>
      </c>
      <c r="CZ40" cm="1">
        <f t="array" aca="1" ref="CZ40" ca="1">INDIRECT("'5)個別表'!C"&amp;(A40-1)*39+35)</f>
        <v>0</v>
      </c>
      <c r="DA40" cm="1">
        <f t="array" aca="1" ref="DA40" ca="1">INDIRECT("'5)個別表'!D"&amp;(A40-1)*39+35)</f>
        <v>0</v>
      </c>
      <c r="DB40" cm="1">
        <f t="array" aca="1" ref="DB40" ca="1">INDIRECT("'5)個別表'!E"&amp;(A40-1)*39+35)</f>
        <v>0</v>
      </c>
      <c r="DC40" cm="1">
        <f t="array" aca="1" ref="DC40" ca="1">INDIRECT("'5)個別表'!F"&amp;(A40-1)*39+35)</f>
        <v>0</v>
      </c>
      <c r="DD40" cm="1">
        <f t="array" aca="1" ref="DD40" ca="1">INDIRECT("'5)個別表'!G"&amp;(A40-1)*39+35)</f>
        <v>0</v>
      </c>
      <c r="DE40" cm="1">
        <f t="array" aca="1" ref="DE40" ca="1">INDIRECT("'5)個別表'!H"&amp;(A40-1)*39+35)</f>
        <v>0</v>
      </c>
      <c r="DF40" cm="1">
        <f t="array" aca="1" ref="DF40" ca="1">INDIRECT("'5)個別表'!I"&amp;(A40-1)*39+35)</f>
        <v>0</v>
      </c>
      <c r="DG40" cm="1">
        <f t="array" aca="1" ref="DG40" ca="1">INDIRECT("'5)個別表'!J"&amp;(A40-1)*39+35)</f>
        <v>0</v>
      </c>
      <c r="DH40" cm="1">
        <f t="array" aca="1" ref="DH40" ca="1">INDIRECT("'5)個別表'!K"&amp;(A40-1)*39+35)</f>
        <v>0</v>
      </c>
      <c r="DI40" cm="1">
        <f t="array" aca="1" ref="DI40" ca="1">INDIRECT("'5)個別表'!C"&amp;(A40-1)*39+36)</f>
        <v>0</v>
      </c>
      <c r="DJ40" cm="1">
        <f t="array" aca="1" ref="DJ40" ca="1">INDIRECT("'5)個別表'!D"&amp;(A40-1)*39+36)</f>
        <v>0</v>
      </c>
      <c r="DK40" cm="1">
        <f t="array" aca="1" ref="DK40" ca="1">INDIRECT("'5)個別表'!E"&amp;(A40-1)*39+36)</f>
        <v>0</v>
      </c>
      <c r="DL40" cm="1">
        <f t="array" aca="1" ref="DL40" ca="1">INDIRECT("'5)個別表'!F"&amp;(A40-1)*39+36)</f>
        <v>0</v>
      </c>
      <c r="DM40" cm="1">
        <f t="array" aca="1" ref="DM40" ca="1">INDIRECT("'5)個別表'!G"&amp;(A40-1)*39+36)</f>
        <v>0</v>
      </c>
      <c r="DN40" cm="1">
        <f t="array" aca="1" ref="DN40" ca="1">INDIRECT("'5)個別表'!H"&amp;(A40-1)*39+36)</f>
        <v>0</v>
      </c>
      <c r="DO40" cm="1">
        <f t="array" aca="1" ref="DO40" ca="1">INDIRECT("'5)個別表'!I"&amp;(A40-1)*39+36)</f>
        <v>0</v>
      </c>
      <c r="DP40" cm="1">
        <f t="array" aca="1" ref="DP40" ca="1">INDIRECT("'5)個別表'!J"&amp;(A40-1)*39+36)</f>
        <v>0</v>
      </c>
      <c r="DQ40" cm="1">
        <f t="array" aca="1" ref="DQ40" ca="1">INDIRECT("'5)個別表'!K"&amp;(A40-1)*39+36)</f>
        <v>0</v>
      </c>
      <c r="DR40" cm="1">
        <f t="array" aca="1" ref="DR40" ca="1">INDIRECT("'5)個別表'!C"&amp;(A40-1)*39+37)</f>
        <v>0</v>
      </c>
      <c r="DS40" cm="1">
        <f t="array" aca="1" ref="DS40" ca="1">INDIRECT("'5)個別表'!D"&amp;(A40-1)*39+37)</f>
        <v>0</v>
      </c>
      <c r="DT40" cm="1">
        <f t="array" aca="1" ref="DT40" ca="1">INDIRECT("'5)個別表'!E"&amp;(A40-1)*39+37)</f>
        <v>0</v>
      </c>
      <c r="DU40" cm="1">
        <f t="array" aca="1" ref="DU40" ca="1">INDIRECT("'5)個別表'!F"&amp;(A40-1)*39+37)</f>
        <v>0</v>
      </c>
      <c r="DV40" cm="1">
        <f t="array" aca="1" ref="DV40" ca="1">INDIRECT("'5)個別表'!G"&amp;(A40-1)*39+37)</f>
        <v>0</v>
      </c>
      <c r="DW40" cm="1">
        <f t="array" aca="1" ref="DW40" ca="1">INDIRECT("'5)個別表'!H"&amp;(A40-1)*39+37)</f>
        <v>0</v>
      </c>
      <c r="DX40" cm="1">
        <f t="array" aca="1" ref="DX40" ca="1">INDIRECT("'5)個別表'!I"&amp;(A40-1)*39+37)</f>
        <v>0</v>
      </c>
      <c r="DY40" cm="1">
        <f t="array" aca="1" ref="DY40" ca="1">INDIRECT("'5)個別表'!J"&amp;(A40-1)*39+37)</f>
        <v>0</v>
      </c>
      <c r="DZ40" cm="1">
        <f t="array" aca="1" ref="DZ40" ca="1">INDIRECT("'5)個別表'!K"&amp;(A40-1)*39+37)</f>
        <v>0</v>
      </c>
      <c r="EA40" cm="1">
        <f t="array" aca="1" ref="EA40" ca="1">INDIRECT("'5)個別表'!C"&amp;(A40-1)*39+38)</f>
        <v>0</v>
      </c>
      <c r="EB40" cm="1">
        <f t="array" aca="1" ref="EB40" ca="1">INDIRECT("'5)個別表'!D"&amp;(A40-1)*39+38)</f>
        <v>0</v>
      </c>
      <c r="EC40" cm="1">
        <f t="array" aca="1" ref="EC40" ca="1">INDIRECT("'5)個別表'!E"&amp;(A40-1)*39+38)</f>
        <v>0</v>
      </c>
      <c r="ED40" cm="1">
        <f t="array" aca="1" ref="ED40" ca="1">INDIRECT("'5)個別表'!F"&amp;(A40-1)*39+38)</f>
        <v>0</v>
      </c>
      <c r="EE40" cm="1">
        <f t="array" aca="1" ref="EE40" ca="1">INDIRECT("'5)個別表'!G"&amp;(A40-1)*39+38)</f>
        <v>0</v>
      </c>
      <c r="EF40" cm="1">
        <f t="array" aca="1" ref="EF40" ca="1">INDIRECT("'5)個別表'!H"&amp;(A40-1)*39+38)</f>
        <v>0</v>
      </c>
      <c r="EG40" cm="1">
        <f t="array" aca="1" ref="EG40" ca="1">INDIRECT("'5)個別表'!I"&amp;(A40-1)*39+38)</f>
        <v>0</v>
      </c>
      <c r="EH40" cm="1">
        <f t="array" aca="1" ref="EH40" ca="1">INDIRECT("'5)個別表'!J"&amp;(A40-1)*39+38)</f>
        <v>0</v>
      </c>
      <c r="EI40" cm="1">
        <f t="array" aca="1" ref="EI40" ca="1">INDIRECT("'5)個別表'!K"&amp;(A40-1)*39+38)</f>
        <v>0</v>
      </c>
      <c r="EJ40" t="str" cm="1">
        <f t="array" aca="1" ref="EJ40" ca="1">INDIRECT("'5)個別表'!C"&amp;(A40-1)*39+39)</f>
        <v>空欄あり</v>
      </c>
      <c r="EK40" t="str" cm="1">
        <f t="array" aca="1" ref="EK40" ca="1">INDIRECT("'5)個別表'!D"&amp;(A40-1)*39+39)</f>
        <v>空欄あり</v>
      </c>
      <c r="EL40" t="str" cm="1">
        <f t="array" aca="1" ref="EL40" ca="1">INDIRECT("'5)個別表'!C"&amp;(A40-1)*39+40)</f>
        <v>-</v>
      </c>
      <c r="EM40" t="str" cm="1">
        <f t="array" aca="1" ref="EM40" ca="1">INDIRECT("'5)個別表'!D"&amp;(A40-1)*39+40)</f>
        <v>-</v>
      </c>
      <c r="EN40" t="str" cm="1">
        <f t="array" aca="1" ref="EN40" ca="1">INDIRECT("'5)個別表'!E"&amp;(A40-1)*39+40)</f>
        <v>-</v>
      </c>
    </row>
    <row r="41" spans="1:144">
      <c r="A41">
        <v>40</v>
      </c>
      <c r="B41" cm="1">
        <f t="array" aca="1" ref="B41" ca="1">INDIRECT("'5)個別表'!H"&amp;(A41-1)*39+5)</f>
        <v>0</v>
      </c>
      <c r="C41" cm="1">
        <f t="array" aca="1" ref="C41" ca="1">INDIRECT("'5)個別表'!C"&amp;(A41-1)*39+7)</f>
        <v>0</v>
      </c>
      <c r="D41" cm="1">
        <f t="array" aca="1" ref="D41" ca="1">INDIRECT("'5)個別表'!C"&amp;(A41-1)*39+8)</f>
        <v>0</v>
      </c>
      <c r="E41" cm="1">
        <f t="array" aca="1" ref="E41" ca="1">INDIRECT("'5)個別表'!C"&amp;(A41-1)*39+9)</f>
        <v>0</v>
      </c>
      <c r="F41" cm="1">
        <f t="array" aca="1" ref="F41" ca="1">INDIRECT("'5)個別表'!C"&amp;(A41-1)*39+10)</f>
        <v>0</v>
      </c>
      <c r="G41" cm="1">
        <f t="array" aca="1" ref="G41" ca="1">INDIRECT("'5)個別表'!F"&amp;(A41-1)*39+10)</f>
        <v>0</v>
      </c>
      <c r="H41" cm="1">
        <f t="array" aca="1" ref="H41" ca="1">INDIRECT("'5)個別表'!I"&amp;(A41-1)*39+10)</f>
        <v>0</v>
      </c>
      <c r="I41" cm="1">
        <f t="array" aca="1" ref="I41" ca="1">INDIRECT("'5)個別表'!C"&amp;(A41-1)*39+11)</f>
        <v>0</v>
      </c>
      <c r="J41" cm="1">
        <f t="array" aca="1" ref="J41" ca="1">INDIRECT("'5)個別表'!C"&amp;(A41-1)*39+12)</f>
        <v>0</v>
      </c>
      <c r="K41" cm="1">
        <f t="array" aca="1" ref="K41" ca="1">INDIRECT("'5)個別表'!C"&amp;(A41-1)*39+16)</f>
        <v>0</v>
      </c>
      <c r="L41" cm="1">
        <f t="array" aca="1" ref="L41" ca="1">INDIRECT("'5)個別表'!F"&amp;(A41-1)*39+16)</f>
        <v>0</v>
      </c>
      <c r="M41" cm="1">
        <f t="array" aca="1" ref="M41" ca="1">INDIRECT("'5)個別表'!H"&amp;(A41-1)*39+16)</f>
        <v>0</v>
      </c>
      <c r="N41" cm="1">
        <f t="array" aca="1" ref="N41" ca="1">INDIRECT("'5)個別表'!J"&amp;(A41-1)*39+16)</f>
        <v>0</v>
      </c>
      <c r="O41" cm="1">
        <f t="array" aca="1" ref="O41" ca="1">INDIRECT("'5)個別表'!C"&amp;(A41-1)*39+17)</f>
        <v>0</v>
      </c>
      <c r="P41" cm="1">
        <f t="array" aca="1" ref="P41" ca="1">INDIRECT("'5)個別表'!F"&amp;(A41-1)*39+17)</f>
        <v>0</v>
      </c>
      <c r="Q41" cm="1">
        <f t="array" aca="1" ref="Q41" ca="1">INDIRECT("'5)個別表'!H"&amp;(A41-1)*39+17)</f>
        <v>0</v>
      </c>
      <c r="R41" cm="1">
        <f t="array" aca="1" ref="R41" ca="1">INDIRECT("'5)個別表'!J"&amp;(A41-1)*39+17)</f>
        <v>0</v>
      </c>
      <c r="S41" cm="1">
        <f t="array" aca="1" ref="S41" ca="1">INDIRECT("'5)個別表'!C"&amp;(A41-1)*39+18)</f>
        <v>0</v>
      </c>
      <c r="T41" cm="1">
        <f t="array" aca="1" ref="T41" ca="1">INDIRECT("'5)個別表'!D"&amp;(A41-1)*39+23)</f>
        <v>0</v>
      </c>
      <c r="U41" cm="1">
        <f t="array" aca="1" ref="U41" ca="1">INDIRECT("'5)個別表'!I"&amp;(A41-1)*39+23)</f>
        <v>0</v>
      </c>
      <c r="V41" cm="1">
        <f t="array" aca="1" ref="V41" ca="1">INDIRECT("'5)個別表'!C"&amp;(A41-1)*39+26)</f>
        <v>0</v>
      </c>
      <c r="W41" cm="1">
        <f t="array" aca="1" ref="W41" ca="1">INDIRECT("'5)個別表'!D"&amp;(A41-1)*39+26)</f>
        <v>0</v>
      </c>
      <c r="X41" cm="1">
        <f t="array" aca="1" ref="X41" ca="1">INDIRECT("'5)個別表'!E"&amp;(A41-1)*39+26)</f>
        <v>0</v>
      </c>
      <c r="Y41" cm="1">
        <f t="array" aca="1" ref="Y41" ca="1">INDIRECT("'5)個別表'!F"&amp;(A41-1)*39+26)</f>
        <v>0</v>
      </c>
      <c r="Z41" cm="1">
        <f t="array" aca="1" ref="Z41" ca="1">INDIRECT("'5)個別表'!G"&amp;(A41-1)*39+26)</f>
        <v>0</v>
      </c>
      <c r="AA41" cm="1">
        <f t="array" aca="1" ref="AA41" ca="1">INDIRECT("'5)個別表'!H"&amp;(A41-1)*39+26)</f>
        <v>0</v>
      </c>
      <c r="AB41" cm="1">
        <f t="array" aca="1" ref="AB41" ca="1">INDIRECT("'5)個別表'!I"&amp;(A41-1)*39+26)</f>
        <v>0</v>
      </c>
      <c r="AC41" cm="1">
        <f t="array" aca="1" ref="AC41" ca="1">INDIRECT("'5)個別表'!J"&amp;(A41-1)*39+26)</f>
        <v>0</v>
      </c>
      <c r="AD41" cm="1">
        <f t="array" aca="1" ref="AD41" ca="1">INDIRECT("'5)個別表'!K"&amp;(A41-1)*39+26)</f>
        <v>0</v>
      </c>
      <c r="AE41" cm="1">
        <f t="array" aca="1" ref="AE41" ca="1">INDIRECT("'5)個別表'!C"&amp;(A41-1)*39+27)</f>
        <v>0</v>
      </c>
      <c r="AF41" cm="1">
        <f t="array" aca="1" ref="AF41" ca="1">INDIRECT("'5)個別表'!D"&amp;(A41-1)*39+27)</f>
        <v>0</v>
      </c>
      <c r="AG41" cm="1">
        <f t="array" aca="1" ref="AG41" ca="1">INDIRECT("'5)個別表'!E"&amp;(A41-1)*39+27)</f>
        <v>0</v>
      </c>
      <c r="AH41" cm="1">
        <f t="array" aca="1" ref="AH41" ca="1">INDIRECT("'5)個別表'!F"&amp;(A41-1)*39+27)</f>
        <v>0</v>
      </c>
      <c r="AI41" cm="1">
        <f t="array" aca="1" ref="AI41" ca="1">INDIRECT("'5)個別表'!G"&amp;(A41-1)*39+27)</f>
        <v>0</v>
      </c>
      <c r="AJ41" cm="1">
        <f t="array" aca="1" ref="AJ41" ca="1">INDIRECT("'5)個別表'!H"&amp;(A41-1)*39+27)</f>
        <v>0</v>
      </c>
      <c r="AK41" cm="1">
        <f t="array" aca="1" ref="AK41" ca="1">INDIRECT("'5)個別表'!I"&amp;(A41-1)*39+27)</f>
        <v>0</v>
      </c>
      <c r="AL41" cm="1">
        <f t="array" aca="1" ref="AL41" ca="1">INDIRECT("'5)個別表'!J"&amp;(A41-1)*39+27)</f>
        <v>0</v>
      </c>
      <c r="AM41" cm="1">
        <f t="array" aca="1" ref="AM41" ca="1">INDIRECT("'5)個別表'!K"&amp;(A41-1)*39+27)</f>
        <v>0</v>
      </c>
      <c r="AN41" cm="1">
        <f t="array" aca="1" ref="AN41" ca="1">INDIRECT("'5)個別表'!C"&amp;(A41-1)*39+28)</f>
        <v>0</v>
      </c>
      <c r="AO41" cm="1">
        <f t="array" aca="1" ref="AO41" ca="1">INDIRECT("'5)個別表'!D"&amp;(A41-1)*39+28)</f>
        <v>0</v>
      </c>
      <c r="AP41" cm="1">
        <f t="array" aca="1" ref="AP41" ca="1">INDIRECT("'5)個別表'!E"&amp;(A41-1)*39+28)</f>
        <v>0</v>
      </c>
      <c r="AQ41" cm="1">
        <f t="array" aca="1" ref="AQ41" ca="1">INDIRECT("'5)個別表'!F"&amp;(A41-1)*39+28)</f>
        <v>0</v>
      </c>
      <c r="AR41" cm="1">
        <f t="array" aca="1" ref="AR41" ca="1">INDIRECT("'5)個別表'!G"&amp;(A41-1)*39+28)</f>
        <v>0</v>
      </c>
      <c r="AS41" cm="1">
        <f t="array" aca="1" ref="AS41" ca="1">INDIRECT("'5)個別表'!H"&amp;(A41-1)*39+28)</f>
        <v>0</v>
      </c>
      <c r="AT41" cm="1">
        <f t="array" aca="1" ref="AT41" ca="1">INDIRECT("'5)個別表'!I"&amp;(A41-1)*39+28)</f>
        <v>0</v>
      </c>
      <c r="AU41" cm="1">
        <f t="array" aca="1" ref="AU41" ca="1">INDIRECT("'5)個別表'!J"&amp;(A41-1)*39+28)</f>
        <v>0</v>
      </c>
      <c r="AV41" cm="1">
        <f t="array" aca="1" ref="AV41" ca="1">INDIRECT("'5)個別表'!K"&amp;(A41-1)*39+28)</f>
        <v>0</v>
      </c>
      <c r="AW41" cm="1">
        <f t="array" aca="1" ref="AW41" ca="1">INDIRECT("'5)個別表'!C"&amp;(A41-1)*39+29)</f>
        <v>0</v>
      </c>
      <c r="AX41" cm="1">
        <f t="array" aca="1" ref="AX41" ca="1">INDIRECT("'5)個別表'!D"&amp;(A41-1)*39+29)</f>
        <v>0</v>
      </c>
      <c r="AY41" cm="1">
        <f t="array" aca="1" ref="AY41" ca="1">INDIRECT("'5)個別表'!E"&amp;(A41-1)*39+29)</f>
        <v>0</v>
      </c>
      <c r="AZ41" cm="1">
        <f t="array" aca="1" ref="AZ41" ca="1">INDIRECT("'5)個別表'!F"&amp;(A41-1)*39+29)</f>
        <v>0</v>
      </c>
      <c r="BA41" cm="1">
        <f t="array" aca="1" ref="BA41" ca="1">INDIRECT("'5)個別表'!G"&amp;(A41-1)*39+29)</f>
        <v>0</v>
      </c>
      <c r="BB41" cm="1">
        <f t="array" aca="1" ref="BB41" ca="1">INDIRECT("'5)個別表'!H"&amp;(A41-1)*39+29)</f>
        <v>0</v>
      </c>
      <c r="BC41" cm="1">
        <f t="array" aca="1" ref="BC41" ca="1">INDIRECT("'5)個別表'!I"&amp;(A41-1)*39+29)</f>
        <v>0</v>
      </c>
      <c r="BD41" cm="1">
        <f t="array" aca="1" ref="BD41" ca="1">INDIRECT("'5)個別表'!J"&amp;(A41-1)*39+29)</f>
        <v>0</v>
      </c>
      <c r="BE41" cm="1">
        <f t="array" aca="1" ref="BE41" ca="1">INDIRECT("'5)個別表'!K"&amp;(A41-1)*39+29)</f>
        <v>0</v>
      </c>
      <c r="BF41" cm="1">
        <f t="array" aca="1" ref="BF41" ca="1">INDIRECT("'5)個別表'!C"&amp;(A41-1)*39+30)</f>
        <v>0</v>
      </c>
      <c r="BG41" cm="1">
        <f t="array" aca="1" ref="BG41" ca="1">INDIRECT("'5)個別表'!D"&amp;(A41-1)*39+30)</f>
        <v>0</v>
      </c>
      <c r="BH41" cm="1">
        <f t="array" aca="1" ref="BH41" ca="1">INDIRECT("'5)個別表'!E"&amp;(A41-1)*39+30)</f>
        <v>0</v>
      </c>
      <c r="BI41" cm="1">
        <f t="array" aca="1" ref="BI41" ca="1">INDIRECT("'5)個別表'!F"&amp;(A41-1)*39+30)</f>
        <v>0</v>
      </c>
      <c r="BJ41" cm="1">
        <f t="array" aca="1" ref="BJ41" ca="1">INDIRECT("'5)個別表'!G"&amp;(A41-1)*39+30)</f>
        <v>0</v>
      </c>
      <c r="BK41" cm="1">
        <f t="array" aca="1" ref="BK41" ca="1">INDIRECT("'5)個別表'!H"&amp;(A41-1)*39+30)</f>
        <v>0</v>
      </c>
      <c r="BL41" cm="1">
        <f t="array" aca="1" ref="BL41" ca="1">INDIRECT("'5)個別表'!I"&amp;(A41-1)*39+30)</f>
        <v>0</v>
      </c>
      <c r="BM41" cm="1">
        <f t="array" aca="1" ref="BM41" ca="1">INDIRECT("'5)個別表'!J"&amp;(A41-1)*39+30)</f>
        <v>0</v>
      </c>
      <c r="BN41" cm="1">
        <f t="array" aca="1" ref="BN41" ca="1">INDIRECT("'5)個別表'!K"&amp;(A41-1)*39+30)</f>
        <v>0</v>
      </c>
      <c r="BO41" cm="1">
        <f t="array" aca="1" ref="BO41" ca="1">INDIRECT("'5)個別表'!C"&amp;(A41-1)*39+31)</f>
        <v>0</v>
      </c>
      <c r="BP41" cm="1">
        <f t="array" aca="1" ref="BP41" ca="1">INDIRECT("'5)個別表'!D"&amp;(A41-1)*39+31)</f>
        <v>0</v>
      </c>
      <c r="BQ41" cm="1">
        <f t="array" aca="1" ref="BQ41" ca="1">INDIRECT("'5)個別表'!E"&amp;(A41-1)*39+31)</f>
        <v>0</v>
      </c>
      <c r="BR41" cm="1">
        <f t="array" aca="1" ref="BR41" ca="1">INDIRECT("'5)個別表'!F"&amp;(A41-1)*39+31)</f>
        <v>0</v>
      </c>
      <c r="BS41" cm="1">
        <f t="array" aca="1" ref="BS41" ca="1">INDIRECT("'5)個別表'!G"&amp;(A41-1)*39+31)</f>
        <v>0</v>
      </c>
      <c r="BT41" cm="1">
        <f t="array" aca="1" ref="BT41" ca="1">INDIRECT("'5)個別表'!H"&amp;(A41-1)*39+31)</f>
        <v>0</v>
      </c>
      <c r="BU41" cm="1">
        <f t="array" aca="1" ref="BU41" ca="1">INDIRECT("'5)個別表'!I"&amp;(A41-1)*39+31)</f>
        <v>0</v>
      </c>
      <c r="BV41" cm="1">
        <f t="array" aca="1" ref="BV41" ca="1">INDIRECT("'5)個別表'!J"&amp;(A41-1)*39+31)</f>
        <v>0</v>
      </c>
      <c r="BW41" cm="1">
        <f t="array" aca="1" ref="BW41" ca="1">INDIRECT("'5)個別表'!K"&amp;(A41-1)*39+31)</f>
        <v>0</v>
      </c>
      <c r="BX41" cm="1">
        <f t="array" aca="1" ref="BX41" ca="1">INDIRECT("'5)個別表'!C"&amp;(A41-1)*39+32)</f>
        <v>0</v>
      </c>
      <c r="BY41" cm="1">
        <f t="array" aca="1" ref="BY41" ca="1">INDIRECT("'5)個別表'!D"&amp;(A41-1)*39+32)</f>
        <v>0</v>
      </c>
      <c r="BZ41" cm="1">
        <f t="array" aca="1" ref="BZ41" ca="1">INDIRECT("'5)個別表'!E"&amp;(A41-1)*39+32)</f>
        <v>0</v>
      </c>
      <c r="CA41" cm="1">
        <f t="array" aca="1" ref="CA41" ca="1">INDIRECT("'5)個別表'!F"&amp;(A41-1)*39+32)</f>
        <v>0</v>
      </c>
      <c r="CB41" cm="1">
        <f t="array" aca="1" ref="CB41" ca="1">INDIRECT("'5)個別表'!G"&amp;(A41-1)*39+32)</f>
        <v>0</v>
      </c>
      <c r="CC41" cm="1">
        <f t="array" aca="1" ref="CC41" ca="1">INDIRECT("'5)個別表'!H"&amp;(A41-1)*39+32)</f>
        <v>0</v>
      </c>
      <c r="CD41" cm="1">
        <f t="array" aca="1" ref="CD41" ca="1">INDIRECT("'5)個別表'!I"&amp;(A41-1)*39+32)</f>
        <v>0</v>
      </c>
      <c r="CE41" cm="1">
        <f t="array" aca="1" ref="CE41" ca="1">INDIRECT("'5)個別表'!J"&amp;(A41-1)*39+32)</f>
        <v>0</v>
      </c>
      <c r="CF41" cm="1">
        <f t="array" aca="1" ref="CF41" ca="1">INDIRECT("'5)個別表'!K"&amp;(A41-1)*39+32)</f>
        <v>0</v>
      </c>
      <c r="CG41" t="str" cm="1">
        <f t="array" aca="1" ref="CG41" ca="1">INDIRECT("'5)個別表'!A"&amp;(A41-1)*39+33)</f>
        <v>⑧選択してください（プルダウン）</v>
      </c>
      <c r="CH41" cm="1">
        <f t="array" aca="1" ref="CH41" ca="1">INDIRECT("'5)個別表'!C"&amp;(A41-1)*39+33)</f>
        <v>0</v>
      </c>
      <c r="CI41" cm="1">
        <f t="array" aca="1" ref="CI41" ca="1">INDIRECT("'5)個別表'!D"&amp;(A41-1)*39+33)</f>
        <v>0</v>
      </c>
      <c r="CJ41" cm="1">
        <f t="array" aca="1" ref="CJ41" ca="1">INDIRECT("'5)個別表'!E"&amp;(A41-1)*39+33)</f>
        <v>0</v>
      </c>
      <c r="CK41" cm="1">
        <f t="array" aca="1" ref="CK41" ca="1">INDIRECT("'5)個別表'!F"&amp;(A41-1)*39+33)</f>
        <v>0</v>
      </c>
      <c r="CL41" cm="1">
        <f t="array" aca="1" ref="CL41" ca="1">INDIRECT("'5)個別表'!G"&amp;(A41-1)*39+33)</f>
        <v>0</v>
      </c>
      <c r="CM41" cm="1">
        <f t="array" aca="1" ref="CM41" ca="1">INDIRECT("'5)個別表'!H"&amp;(A41-1)*39+33)</f>
        <v>0</v>
      </c>
      <c r="CN41" cm="1">
        <f t="array" aca="1" ref="CN41" ca="1">INDIRECT("'5)個別表'!I"&amp;(A41-1)*39+33)</f>
        <v>0</v>
      </c>
      <c r="CO41" cm="1">
        <f t="array" aca="1" ref="CO41" ca="1">INDIRECT("'5)個別表'!J"&amp;(A41-1)*39+33)</f>
        <v>0</v>
      </c>
      <c r="CP41" cm="1">
        <f t="array" aca="1" ref="CP41" ca="1">INDIRECT("'5)個別表'!K"&amp;(A41-1)*39+33)</f>
        <v>0</v>
      </c>
      <c r="CQ41" cm="1">
        <f t="array" aca="1" ref="CQ41" ca="1">INDIRECT("'5)個別表'!C"&amp;(A41-1)*39+34)</f>
        <v>0</v>
      </c>
      <c r="CR41" cm="1">
        <f t="array" aca="1" ref="CR41" ca="1">INDIRECT("'5)個別表'!D"&amp;(A41-1)*39+34)</f>
        <v>0</v>
      </c>
      <c r="CS41" cm="1">
        <f t="array" aca="1" ref="CS41" ca="1">INDIRECT("'5)個別表'!E"&amp;(A41-1)*39+34)</f>
        <v>0</v>
      </c>
      <c r="CT41" cm="1">
        <f t="array" aca="1" ref="CT41" ca="1">INDIRECT("'5)個別表'!F"&amp;(A41-1)*39+34)</f>
        <v>0</v>
      </c>
      <c r="CU41" cm="1">
        <f t="array" aca="1" ref="CU41" ca="1">INDIRECT("'5)個別表'!G"&amp;(A41-1)*39+34)</f>
        <v>0</v>
      </c>
      <c r="CV41" cm="1">
        <f t="array" aca="1" ref="CV41" ca="1">INDIRECT("'5)個別表'!H"&amp;(A41-1)*39+34)</f>
        <v>0</v>
      </c>
      <c r="CW41" cm="1">
        <f t="array" aca="1" ref="CW41" ca="1">INDIRECT("'5)個別表'!I"&amp;(A41-1)*39+34)</f>
        <v>0</v>
      </c>
      <c r="CX41" cm="1">
        <f t="array" aca="1" ref="CX41" ca="1">INDIRECT("'5)個別表'!J"&amp;(A41-1)*39+34)</f>
        <v>0</v>
      </c>
      <c r="CY41" cm="1">
        <f t="array" aca="1" ref="CY41" ca="1">INDIRECT("'5)個別表'!K"&amp;(A41-1)*39+34)</f>
        <v>0</v>
      </c>
      <c r="CZ41" cm="1">
        <f t="array" aca="1" ref="CZ41" ca="1">INDIRECT("'5)個別表'!C"&amp;(A41-1)*39+35)</f>
        <v>0</v>
      </c>
      <c r="DA41" cm="1">
        <f t="array" aca="1" ref="DA41" ca="1">INDIRECT("'5)個別表'!D"&amp;(A41-1)*39+35)</f>
        <v>0</v>
      </c>
      <c r="DB41" cm="1">
        <f t="array" aca="1" ref="DB41" ca="1">INDIRECT("'5)個別表'!E"&amp;(A41-1)*39+35)</f>
        <v>0</v>
      </c>
      <c r="DC41" cm="1">
        <f t="array" aca="1" ref="DC41" ca="1">INDIRECT("'5)個別表'!F"&amp;(A41-1)*39+35)</f>
        <v>0</v>
      </c>
      <c r="DD41" cm="1">
        <f t="array" aca="1" ref="DD41" ca="1">INDIRECT("'5)個別表'!G"&amp;(A41-1)*39+35)</f>
        <v>0</v>
      </c>
      <c r="DE41" cm="1">
        <f t="array" aca="1" ref="DE41" ca="1">INDIRECT("'5)個別表'!H"&amp;(A41-1)*39+35)</f>
        <v>0</v>
      </c>
      <c r="DF41" cm="1">
        <f t="array" aca="1" ref="DF41" ca="1">INDIRECT("'5)個別表'!I"&amp;(A41-1)*39+35)</f>
        <v>0</v>
      </c>
      <c r="DG41" cm="1">
        <f t="array" aca="1" ref="DG41" ca="1">INDIRECT("'5)個別表'!J"&amp;(A41-1)*39+35)</f>
        <v>0</v>
      </c>
      <c r="DH41" cm="1">
        <f t="array" aca="1" ref="DH41" ca="1">INDIRECT("'5)個別表'!K"&amp;(A41-1)*39+35)</f>
        <v>0</v>
      </c>
      <c r="DI41" cm="1">
        <f t="array" aca="1" ref="DI41" ca="1">INDIRECT("'5)個別表'!C"&amp;(A41-1)*39+36)</f>
        <v>0</v>
      </c>
      <c r="DJ41" cm="1">
        <f t="array" aca="1" ref="DJ41" ca="1">INDIRECT("'5)個別表'!D"&amp;(A41-1)*39+36)</f>
        <v>0</v>
      </c>
      <c r="DK41" cm="1">
        <f t="array" aca="1" ref="DK41" ca="1">INDIRECT("'5)個別表'!E"&amp;(A41-1)*39+36)</f>
        <v>0</v>
      </c>
      <c r="DL41" cm="1">
        <f t="array" aca="1" ref="DL41" ca="1">INDIRECT("'5)個別表'!F"&amp;(A41-1)*39+36)</f>
        <v>0</v>
      </c>
      <c r="DM41" cm="1">
        <f t="array" aca="1" ref="DM41" ca="1">INDIRECT("'5)個別表'!G"&amp;(A41-1)*39+36)</f>
        <v>0</v>
      </c>
      <c r="DN41" cm="1">
        <f t="array" aca="1" ref="DN41" ca="1">INDIRECT("'5)個別表'!H"&amp;(A41-1)*39+36)</f>
        <v>0</v>
      </c>
      <c r="DO41" cm="1">
        <f t="array" aca="1" ref="DO41" ca="1">INDIRECT("'5)個別表'!I"&amp;(A41-1)*39+36)</f>
        <v>0</v>
      </c>
      <c r="DP41" cm="1">
        <f t="array" aca="1" ref="DP41" ca="1">INDIRECT("'5)個別表'!J"&amp;(A41-1)*39+36)</f>
        <v>0</v>
      </c>
      <c r="DQ41" cm="1">
        <f t="array" aca="1" ref="DQ41" ca="1">INDIRECT("'5)個別表'!K"&amp;(A41-1)*39+36)</f>
        <v>0</v>
      </c>
      <c r="DR41" cm="1">
        <f t="array" aca="1" ref="DR41" ca="1">INDIRECT("'5)個別表'!C"&amp;(A41-1)*39+37)</f>
        <v>0</v>
      </c>
      <c r="DS41" cm="1">
        <f t="array" aca="1" ref="DS41" ca="1">INDIRECT("'5)個別表'!D"&amp;(A41-1)*39+37)</f>
        <v>0</v>
      </c>
      <c r="DT41" cm="1">
        <f t="array" aca="1" ref="DT41" ca="1">INDIRECT("'5)個別表'!E"&amp;(A41-1)*39+37)</f>
        <v>0</v>
      </c>
      <c r="DU41" cm="1">
        <f t="array" aca="1" ref="DU41" ca="1">INDIRECT("'5)個別表'!F"&amp;(A41-1)*39+37)</f>
        <v>0</v>
      </c>
      <c r="DV41" cm="1">
        <f t="array" aca="1" ref="DV41" ca="1">INDIRECT("'5)個別表'!G"&amp;(A41-1)*39+37)</f>
        <v>0</v>
      </c>
      <c r="DW41" cm="1">
        <f t="array" aca="1" ref="DW41" ca="1">INDIRECT("'5)個別表'!H"&amp;(A41-1)*39+37)</f>
        <v>0</v>
      </c>
      <c r="DX41" cm="1">
        <f t="array" aca="1" ref="DX41" ca="1">INDIRECT("'5)個別表'!I"&amp;(A41-1)*39+37)</f>
        <v>0</v>
      </c>
      <c r="DY41" cm="1">
        <f t="array" aca="1" ref="DY41" ca="1">INDIRECT("'5)個別表'!J"&amp;(A41-1)*39+37)</f>
        <v>0</v>
      </c>
      <c r="DZ41" cm="1">
        <f t="array" aca="1" ref="DZ41" ca="1">INDIRECT("'5)個別表'!K"&amp;(A41-1)*39+37)</f>
        <v>0</v>
      </c>
      <c r="EA41" cm="1">
        <f t="array" aca="1" ref="EA41" ca="1">INDIRECT("'5)個別表'!C"&amp;(A41-1)*39+38)</f>
        <v>0</v>
      </c>
      <c r="EB41" cm="1">
        <f t="array" aca="1" ref="EB41" ca="1">INDIRECT("'5)個別表'!D"&amp;(A41-1)*39+38)</f>
        <v>0</v>
      </c>
      <c r="EC41" cm="1">
        <f t="array" aca="1" ref="EC41" ca="1">INDIRECT("'5)個別表'!E"&amp;(A41-1)*39+38)</f>
        <v>0</v>
      </c>
      <c r="ED41" cm="1">
        <f t="array" aca="1" ref="ED41" ca="1">INDIRECT("'5)個別表'!F"&amp;(A41-1)*39+38)</f>
        <v>0</v>
      </c>
      <c r="EE41" cm="1">
        <f t="array" aca="1" ref="EE41" ca="1">INDIRECT("'5)個別表'!G"&amp;(A41-1)*39+38)</f>
        <v>0</v>
      </c>
      <c r="EF41" cm="1">
        <f t="array" aca="1" ref="EF41" ca="1">INDIRECT("'5)個別表'!H"&amp;(A41-1)*39+38)</f>
        <v>0</v>
      </c>
      <c r="EG41" cm="1">
        <f t="array" aca="1" ref="EG41" ca="1">INDIRECT("'5)個別表'!I"&amp;(A41-1)*39+38)</f>
        <v>0</v>
      </c>
      <c r="EH41" cm="1">
        <f t="array" aca="1" ref="EH41" ca="1">INDIRECT("'5)個別表'!J"&amp;(A41-1)*39+38)</f>
        <v>0</v>
      </c>
      <c r="EI41" cm="1">
        <f t="array" aca="1" ref="EI41" ca="1">INDIRECT("'5)個別表'!K"&amp;(A41-1)*39+38)</f>
        <v>0</v>
      </c>
      <c r="EJ41" t="str" cm="1">
        <f t="array" aca="1" ref="EJ41" ca="1">INDIRECT("'5)個別表'!C"&amp;(A41-1)*39+39)</f>
        <v>空欄あり</v>
      </c>
      <c r="EK41" t="str" cm="1">
        <f t="array" aca="1" ref="EK41" ca="1">INDIRECT("'5)個別表'!D"&amp;(A41-1)*39+39)</f>
        <v>空欄あり</v>
      </c>
      <c r="EL41" t="str" cm="1">
        <f t="array" aca="1" ref="EL41" ca="1">INDIRECT("'5)個別表'!C"&amp;(A41-1)*39+40)</f>
        <v>-</v>
      </c>
      <c r="EM41" t="str" cm="1">
        <f t="array" aca="1" ref="EM41" ca="1">INDIRECT("'5)個別表'!D"&amp;(A41-1)*39+40)</f>
        <v>-</v>
      </c>
      <c r="EN41" t="str" cm="1">
        <f t="array" aca="1" ref="EN41" ca="1">INDIRECT("'5)個別表'!E"&amp;(A41-1)*39+40)</f>
        <v>-</v>
      </c>
    </row>
    <row r="42" spans="1:144">
      <c r="A42">
        <v>41</v>
      </c>
      <c r="B42" cm="1">
        <f t="array" aca="1" ref="B42" ca="1">INDIRECT("'5)個別表'!H"&amp;(A42-1)*39+5)</f>
        <v>0</v>
      </c>
      <c r="C42" cm="1">
        <f t="array" aca="1" ref="C42" ca="1">INDIRECT("'5)個別表'!C"&amp;(A42-1)*39+7)</f>
        <v>0</v>
      </c>
      <c r="D42" cm="1">
        <f t="array" aca="1" ref="D42" ca="1">INDIRECT("'5)個別表'!C"&amp;(A42-1)*39+8)</f>
        <v>0</v>
      </c>
      <c r="E42" cm="1">
        <f t="array" aca="1" ref="E42" ca="1">INDIRECT("'5)個別表'!C"&amp;(A42-1)*39+9)</f>
        <v>0</v>
      </c>
      <c r="F42" cm="1">
        <f t="array" aca="1" ref="F42" ca="1">INDIRECT("'5)個別表'!C"&amp;(A42-1)*39+10)</f>
        <v>0</v>
      </c>
      <c r="G42" cm="1">
        <f t="array" aca="1" ref="G42" ca="1">INDIRECT("'5)個別表'!F"&amp;(A42-1)*39+10)</f>
        <v>0</v>
      </c>
      <c r="H42" cm="1">
        <f t="array" aca="1" ref="H42" ca="1">INDIRECT("'5)個別表'!I"&amp;(A42-1)*39+10)</f>
        <v>0</v>
      </c>
      <c r="I42" cm="1">
        <f t="array" aca="1" ref="I42" ca="1">INDIRECT("'5)個別表'!C"&amp;(A42-1)*39+11)</f>
        <v>0</v>
      </c>
      <c r="J42" cm="1">
        <f t="array" aca="1" ref="J42" ca="1">INDIRECT("'5)個別表'!C"&amp;(A42-1)*39+12)</f>
        <v>0</v>
      </c>
      <c r="K42" cm="1">
        <f t="array" aca="1" ref="K42" ca="1">INDIRECT("'5)個別表'!C"&amp;(A42-1)*39+16)</f>
        <v>0</v>
      </c>
      <c r="L42" cm="1">
        <f t="array" aca="1" ref="L42" ca="1">INDIRECT("'5)個別表'!F"&amp;(A42-1)*39+16)</f>
        <v>0</v>
      </c>
      <c r="M42" cm="1">
        <f t="array" aca="1" ref="M42" ca="1">INDIRECT("'5)個別表'!H"&amp;(A42-1)*39+16)</f>
        <v>0</v>
      </c>
      <c r="N42" cm="1">
        <f t="array" aca="1" ref="N42" ca="1">INDIRECT("'5)個別表'!J"&amp;(A42-1)*39+16)</f>
        <v>0</v>
      </c>
      <c r="O42" cm="1">
        <f t="array" aca="1" ref="O42" ca="1">INDIRECT("'5)個別表'!C"&amp;(A42-1)*39+17)</f>
        <v>0</v>
      </c>
      <c r="P42" cm="1">
        <f t="array" aca="1" ref="P42" ca="1">INDIRECT("'5)個別表'!F"&amp;(A42-1)*39+17)</f>
        <v>0</v>
      </c>
      <c r="Q42" cm="1">
        <f t="array" aca="1" ref="Q42" ca="1">INDIRECT("'5)個別表'!H"&amp;(A42-1)*39+17)</f>
        <v>0</v>
      </c>
      <c r="R42" cm="1">
        <f t="array" aca="1" ref="R42" ca="1">INDIRECT("'5)個別表'!J"&amp;(A42-1)*39+17)</f>
        <v>0</v>
      </c>
      <c r="S42" cm="1">
        <f t="array" aca="1" ref="S42" ca="1">INDIRECT("'5)個別表'!C"&amp;(A42-1)*39+18)</f>
        <v>0</v>
      </c>
      <c r="T42" cm="1">
        <f t="array" aca="1" ref="T42" ca="1">INDIRECT("'5)個別表'!D"&amp;(A42-1)*39+23)</f>
        <v>0</v>
      </c>
      <c r="U42" cm="1">
        <f t="array" aca="1" ref="U42" ca="1">INDIRECT("'5)個別表'!I"&amp;(A42-1)*39+23)</f>
        <v>0</v>
      </c>
      <c r="V42" cm="1">
        <f t="array" aca="1" ref="V42" ca="1">INDIRECT("'5)個別表'!C"&amp;(A42-1)*39+26)</f>
        <v>0</v>
      </c>
      <c r="W42" cm="1">
        <f t="array" aca="1" ref="W42" ca="1">INDIRECT("'5)個別表'!D"&amp;(A42-1)*39+26)</f>
        <v>0</v>
      </c>
      <c r="X42" cm="1">
        <f t="array" aca="1" ref="X42" ca="1">INDIRECT("'5)個別表'!E"&amp;(A42-1)*39+26)</f>
        <v>0</v>
      </c>
      <c r="Y42" cm="1">
        <f t="array" aca="1" ref="Y42" ca="1">INDIRECT("'5)個別表'!F"&amp;(A42-1)*39+26)</f>
        <v>0</v>
      </c>
      <c r="Z42" cm="1">
        <f t="array" aca="1" ref="Z42" ca="1">INDIRECT("'5)個別表'!G"&amp;(A42-1)*39+26)</f>
        <v>0</v>
      </c>
      <c r="AA42" cm="1">
        <f t="array" aca="1" ref="AA42" ca="1">INDIRECT("'5)個別表'!H"&amp;(A42-1)*39+26)</f>
        <v>0</v>
      </c>
      <c r="AB42" cm="1">
        <f t="array" aca="1" ref="AB42" ca="1">INDIRECT("'5)個別表'!I"&amp;(A42-1)*39+26)</f>
        <v>0</v>
      </c>
      <c r="AC42" cm="1">
        <f t="array" aca="1" ref="AC42" ca="1">INDIRECT("'5)個別表'!J"&amp;(A42-1)*39+26)</f>
        <v>0</v>
      </c>
      <c r="AD42" cm="1">
        <f t="array" aca="1" ref="AD42" ca="1">INDIRECT("'5)個別表'!K"&amp;(A42-1)*39+26)</f>
        <v>0</v>
      </c>
      <c r="AE42" cm="1">
        <f t="array" aca="1" ref="AE42" ca="1">INDIRECT("'5)個別表'!C"&amp;(A42-1)*39+27)</f>
        <v>0</v>
      </c>
      <c r="AF42" cm="1">
        <f t="array" aca="1" ref="AF42" ca="1">INDIRECT("'5)個別表'!D"&amp;(A42-1)*39+27)</f>
        <v>0</v>
      </c>
      <c r="AG42" cm="1">
        <f t="array" aca="1" ref="AG42" ca="1">INDIRECT("'5)個別表'!E"&amp;(A42-1)*39+27)</f>
        <v>0</v>
      </c>
      <c r="AH42" cm="1">
        <f t="array" aca="1" ref="AH42" ca="1">INDIRECT("'5)個別表'!F"&amp;(A42-1)*39+27)</f>
        <v>0</v>
      </c>
      <c r="AI42" cm="1">
        <f t="array" aca="1" ref="AI42" ca="1">INDIRECT("'5)個別表'!G"&amp;(A42-1)*39+27)</f>
        <v>0</v>
      </c>
      <c r="AJ42" cm="1">
        <f t="array" aca="1" ref="AJ42" ca="1">INDIRECT("'5)個別表'!H"&amp;(A42-1)*39+27)</f>
        <v>0</v>
      </c>
      <c r="AK42" cm="1">
        <f t="array" aca="1" ref="AK42" ca="1">INDIRECT("'5)個別表'!I"&amp;(A42-1)*39+27)</f>
        <v>0</v>
      </c>
      <c r="AL42" cm="1">
        <f t="array" aca="1" ref="AL42" ca="1">INDIRECT("'5)個別表'!J"&amp;(A42-1)*39+27)</f>
        <v>0</v>
      </c>
      <c r="AM42" cm="1">
        <f t="array" aca="1" ref="AM42" ca="1">INDIRECT("'5)個別表'!K"&amp;(A42-1)*39+27)</f>
        <v>0</v>
      </c>
      <c r="AN42" cm="1">
        <f t="array" aca="1" ref="AN42" ca="1">INDIRECT("'5)個別表'!C"&amp;(A42-1)*39+28)</f>
        <v>0</v>
      </c>
      <c r="AO42" cm="1">
        <f t="array" aca="1" ref="AO42" ca="1">INDIRECT("'5)個別表'!D"&amp;(A42-1)*39+28)</f>
        <v>0</v>
      </c>
      <c r="AP42" cm="1">
        <f t="array" aca="1" ref="AP42" ca="1">INDIRECT("'5)個別表'!E"&amp;(A42-1)*39+28)</f>
        <v>0</v>
      </c>
      <c r="AQ42" cm="1">
        <f t="array" aca="1" ref="AQ42" ca="1">INDIRECT("'5)個別表'!F"&amp;(A42-1)*39+28)</f>
        <v>0</v>
      </c>
      <c r="AR42" cm="1">
        <f t="array" aca="1" ref="AR42" ca="1">INDIRECT("'5)個別表'!G"&amp;(A42-1)*39+28)</f>
        <v>0</v>
      </c>
      <c r="AS42" cm="1">
        <f t="array" aca="1" ref="AS42" ca="1">INDIRECT("'5)個別表'!H"&amp;(A42-1)*39+28)</f>
        <v>0</v>
      </c>
      <c r="AT42" cm="1">
        <f t="array" aca="1" ref="AT42" ca="1">INDIRECT("'5)個別表'!I"&amp;(A42-1)*39+28)</f>
        <v>0</v>
      </c>
      <c r="AU42" cm="1">
        <f t="array" aca="1" ref="AU42" ca="1">INDIRECT("'5)個別表'!J"&amp;(A42-1)*39+28)</f>
        <v>0</v>
      </c>
      <c r="AV42" cm="1">
        <f t="array" aca="1" ref="AV42" ca="1">INDIRECT("'5)個別表'!K"&amp;(A42-1)*39+28)</f>
        <v>0</v>
      </c>
      <c r="AW42" cm="1">
        <f t="array" aca="1" ref="AW42" ca="1">INDIRECT("'5)個別表'!C"&amp;(A42-1)*39+29)</f>
        <v>0</v>
      </c>
      <c r="AX42" cm="1">
        <f t="array" aca="1" ref="AX42" ca="1">INDIRECT("'5)個別表'!D"&amp;(A42-1)*39+29)</f>
        <v>0</v>
      </c>
      <c r="AY42" cm="1">
        <f t="array" aca="1" ref="AY42" ca="1">INDIRECT("'5)個別表'!E"&amp;(A42-1)*39+29)</f>
        <v>0</v>
      </c>
      <c r="AZ42" cm="1">
        <f t="array" aca="1" ref="AZ42" ca="1">INDIRECT("'5)個別表'!F"&amp;(A42-1)*39+29)</f>
        <v>0</v>
      </c>
      <c r="BA42" cm="1">
        <f t="array" aca="1" ref="BA42" ca="1">INDIRECT("'5)個別表'!G"&amp;(A42-1)*39+29)</f>
        <v>0</v>
      </c>
      <c r="BB42" cm="1">
        <f t="array" aca="1" ref="BB42" ca="1">INDIRECT("'5)個別表'!H"&amp;(A42-1)*39+29)</f>
        <v>0</v>
      </c>
      <c r="BC42" cm="1">
        <f t="array" aca="1" ref="BC42" ca="1">INDIRECT("'5)個別表'!I"&amp;(A42-1)*39+29)</f>
        <v>0</v>
      </c>
      <c r="BD42" cm="1">
        <f t="array" aca="1" ref="BD42" ca="1">INDIRECT("'5)個別表'!J"&amp;(A42-1)*39+29)</f>
        <v>0</v>
      </c>
      <c r="BE42" cm="1">
        <f t="array" aca="1" ref="BE42" ca="1">INDIRECT("'5)個別表'!K"&amp;(A42-1)*39+29)</f>
        <v>0</v>
      </c>
      <c r="BF42" cm="1">
        <f t="array" aca="1" ref="BF42" ca="1">INDIRECT("'5)個別表'!C"&amp;(A42-1)*39+30)</f>
        <v>0</v>
      </c>
      <c r="BG42" cm="1">
        <f t="array" aca="1" ref="BG42" ca="1">INDIRECT("'5)個別表'!D"&amp;(A42-1)*39+30)</f>
        <v>0</v>
      </c>
      <c r="BH42" cm="1">
        <f t="array" aca="1" ref="BH42" ca="1">INDIRECT("'5)個別表'!E"&amp;(A42-1)*39+30)</f>
        <v>0</v>
      </c>
      <c r="BI42" cm="1">
        <f t="array" aca="1" ref="BI42" ca="1">INDIRECT("'5)個別表'!F"&amp;(A42-1)*39+30)</f>
        <v>0</v>
      </c>
      <c r="BJ42" cm="1">
        <f t="array" aca="1" ref="BJ42" ca="1">INDIRECT("'5)個別表'!G"&amp;(A42-1)*39+30)</f>
        <v>0</v>
      </c>
      <c r="BK42" cm="1">
        <f t="array" aca="1" ref="BK42" ca="1">INDIRECT("'5)個別表'!H"&amp;(A42-1)*39+30)</f>
        <v>0</v>
      </c>
      <c r="BL42" cm="1">
        <f t="array" aca="1" ref="BL42" ca="1">INDIRECT("'5)個別表'!I"&amp;(A42-1)*39+30)</f>
        <v>0</v>
      </c>
      <c r="BM42" cm="1">
        <f t="array" aca="1" ref="BM42" ca="1">INDIRECT("'5)個別表'!J"&amp;(A42-1)*39+30)</f>
        <v>0</v>
      </c>
      <c r="BN42" cm="1">
        <f t="array" aca="1" ref="BN42" ca="1">INDIRECT("'5)個別表'!K"&amp;(A42-1)*39+30)</f>
        <v>0</v>
      </c>
      <c r="BO42" cm="1">
        <f t="array" aca="1" ref="BO42" ca="1">INDIRECT("'5)個別表'!C"&amp;(A42-1)*39+31)</f>
        <v>0</v>
      </c>
      <c r="BP42" cm="1">
        <f t="array" aca="1" ref="BP42" ca="1">INDIRECT("'5)個別表'!D"&amp;(A42-1)*39+31)</f>
        <v>0</v>
      </c>
      <c r="BQ42" cm="1">
        <f t="array" aca="1" ref="BQ42" ca="1">INDIRECT("'5)個別表'!E"&amp;(A42-1)*39+31)</f>
        <v>0</v>
      </c>
      <c r="BR42" cm="1">
        <f t="array" aca="1" ref="BR42" ca="1">INDIRECT("'5)個別表'!F"&amp;(A42-1)*39+31)</f>
        <v>0</v>
      </c>
      <c r="BS42" cm="1">
        <f t="array" aca="1" ref="BS42" ca="1">INDIRECT("'5)個別表'!G"&amp;(A42-1)*39+31)</f>
        <v>0</v>
      </c>
      <c r="BT42" cm="1">
        <f t="array" aca="1" ref="BT42" ca="1">INDIRECT("'5)個別表'!H"&amp;(A42-1)*39+31)</f>
        <v>0</v>
      </c>
      <c r="BU42" cm="1">
        <f t="array" aca="1" ref="BU42" ca="1">INDIRECT("'5)個別表'!I"&amp;(A42-1)*39+31)</f>
        <v>0</v>
      </c>
      <c r="BV42" cm="1">
        <f t="array" aca="1" ref="BV42" ca="1">INDIRECT("'5)個別表'!J"&amp;(A42-1)*39+31)</f>
        <v>0</v>
      </c>
      <c r="BW42" cm="1">
        <f t="array" aca="1" ref="BW42" ca="1">INDIRECT("'5)個別表'!K"&amp;(A42-1)*39+31)</f>
        <v>0</v>
      </c>
      <c r="BX42" cm="1">
        <f t="array" aca="1" ref="BX42" ca="1">INDIRECT("'5)個別表'!C"&amp;(A42-1)*39+32)</f>
        <v>0</v>
      </c>
      <c r="BY42" cm="1">
        <f t="array" aca="1" ref="BY42" ca="1">INDIRECT("'5)個別表'!D"&amp;(A42-1)*39+32)</f>
        <v>0</v>
      </c>
      <c r="BZ42" cm="1">
        <f t="array" aca="1" ref="BZ42" ca="1">INDIRECT("'5)個別表'!E"&amp;(A42-1)*39+32)</f>
        <v>0</v>
      </c>
      <c r="CA42" cm="1">
        <f t="array" aca="1" ref="CA42" ca="1">INDIRECT("'5)個別表'!F"&amp;(A42-1)*39+32)</f>
        <v>0</v>
      </c>
      <c r="CB42" cm="1">
        <f t="array" aca="1" ref="CB42" ca="1">INDIRECT("'5)個別表'!G"&amp;(A42-1)*39+32)</f>
        <v>0</v>
      </c>
      <c r="CC42" cm="1">
        <f t="array" aca="1" ref="CC42" ca="1">INDIRECT("'5)個別表'!H"&amp;(A42-1)*39+32)</f>
        <v>0</v>
      </c>
      <c r="CD42" cm="1">
        <f t="array" aca="1" ref="CD42" ca="1">INDIRECT("'5)個別表'!I"&amp;(A42-1)*39+32)</f>
        <v>0</v>
      </c>
      <c r="CE42" cm="1">
        <f t="array" aca="1" ref="CE42" ca="1">INDIRECT("'5)個別表'!J"&amp;(A42-1)*39+32)</f>
        <v>0</v>
      </c>
      <c r="CF42" cm="1">
        <f t="array" aca="1" ref="CF42" ca="1">INDIRECT("'5)個別表'!K"&amp;(A42-1)*39+32)</f>
        <v>0</v>
      </c>
      <c r="CG42" t="str" cm="1">
        <f t="array" aca="1" ref="CG42" ca="1">INDIRECT("'5)個別表'!A"&amp;(A42-1)*39+33)</f>
        <v>⑧選択してください（プルダウン）</v>
      </c>
      <c r="CH42" cm="1">
        <f t="array" aca="1" ref="CH42" ca="1">INDIRECT("'5)個別表'!C"&amp;(A42-1)*39+33)</f>
        <v>0</v>
      </c>
      <c r="CI42" cm="1">
        <f t="array" aca="1" ref="CI42" ca="1">INDIRECT("'5)個別表'!D"&amp;(A42-1)*39+33)</f>
        <v>0</v>
      </c>
      <c r="CJ42" cm="1">
        <f t="array" aca="1" ref="CJ42" ca="1">INDIRECT("'5)個別表'!E"&amp;(A42-1)*39+33)</f>
        <v>0</v>
      </c>
      <c r="CK42" cm="1">
        <f t="array" aca="1" ref="CK42" ca="1">INDIRECT("'5)個別表'!F"&amp;(A42-1)*39+33)</f>
        <v>0</v>
      </c>
      <c r="CL42" cm="1">
        <f t="array" aca="1" ref="CL42" ca="1">INDIRECT("'5)個別表'!G"&amp;(A42-1)*39+33)</f>
        <v>0</v>
      </c>
      <c r="CM42" cm="1">
        <f t="array" aca="1" ref="CM42" ca="1">INDIRECT("'5)個別表'!H"&amp;(A42-1)*39+33)</f>
        <v>0</v>
      </c>
      <c r="CN42" cm="1">
        <f t="array" aca="1" ref="CN42" ca="1">INDIRECT("'5)個別表'!I"&amp;(A42-1)*39+33)</f>
        <v>0</v>
      </c>
      <c r="CO42" cm="1">
        <f t="array" aca="1" ref="CO42" ca="1">INDIRECT("'5)個別表'!J"&amp;(A42-1)*39+33)</f>
        <v>0</v>
      </c>
      <c r="CP42" cm="1">
        <f t="array" aca="1" ref="CP42" ca="1">INDIRECT("'5)個別表'!K"&amp;(A42-1)*39+33)</f>
        <v>0</v>
      </c>
      <c r="CQ42" cm="1">
        <f t="array" aca="1" ref="CQ42" ca="1">INDIRECT("'5)個別表'!C"&amp;(A42-1)*39+34)</f>
        <v>0</v>
      </c>
      <c r="CR42" cm="1">
        <f t="array" aca="1" ref="CR42" ca="1">INDIRECT("'5)個別表'!D"&amp;(A42-1)*39+34)</f>
        <v>0</v>
      </c>
      <c r="CS42" cm="1">
        <f t="array" aca="1" ref="CS42" ca="1">INDIRECT("'5)個別表'!E"&amp;(A42-1)*39+34)</f>
        <v>0</v>
      </c>
      <c r="CT42" cm="1">
        <f t="array" aca="1" ref="CT42" ca="1">INDIRECT("'5)個別表'!F"&amp;(A42-1)*39+34)</f>
        <v>0</v>
      </c>
      <c r="CU42" cm="1">
        <f t="array" aca="1" ref="CU42" ca="1">INDIRECT("'5)個別表'!G"&amp;(A42-1)*39+34)</f>
        <v>0</v>
      </c>
      <c r="CV42" cm="1">
        <f t="array" aca="1" ref="CV42" ca="1">INDIRECT("'5)個別表'!H"&amp;(A42-1)*39+34)</f>
        <v>0</v>
      </c>
      <c r="CW42" cm="1">
        <f t="array" aca="1" ref="CW42" ca="1">INDIRECT("'5)個別表'!I"&amp;(A42-1)*39+34)</f>
        <v>0</v>
      </c>
      <c r="CX42" cm="1">
        <f t="array" aca="1" ref="CX42" ca="1">INDIRECT("'5)個別表'!J"&amp;(A42-1)*39+34)</f>
        <v>0</v>
      </c>
      <c r="CY42" cm="1">
        <f t="array" aca="1" ref="CY42" ca="1">INDIRECT("'5)個別表'!K"&amp;(A42-1)*39+34)</f>
        <v>0</v>
      </c>
      <c r="CZ42" cm="1">
        <f t="array" aca="1" ref="CZ42" ca="1">INDIRECT("'5)個別表'!C"&amp;(A42-1)*39+35)</f>
        <v>0</v>
      </c>
      <c r="DA42" cm="1">
        <f t="array" aca="1" ref="DA42" ca="1">INDIRECT("'5)個別表'!D"&amp;(A42-1)*39+35)</f>
        <v>0</v>
      </c>
      <c r="DB42" cm="1">
        <f t="array" aca="1" ref="DB42" ca="1">INDIRECT("'5)個別表'!E"&amp;(A42-1)*39+35)</f>
        <v>0</v>
      </c>
      <c r="DC42" cm="1">
        <f t="array" aca="1" ref="DC42" ca="1">INDIRECT("'5)個別表'!F"&amp;(A42-1)*39+35)</f>
        <v>0</v>
      </c>
      <c r="DD42" cm="1">
        <f t="array" aca="1" ref="DD42" ca="1">INDIRECT("'5)個別表'!G"&amp;(A42-1)*39+35)</f>
        <v>0</v>
      </c>
      <c r="DE42" cm="1">
        <f t="array" aca="1" ref="DE42" ca="1">INDIRECT("'5)個別表'!H"&amp;(A42-1)*39+35)</f>
        <v>0</v>
      </c>
      <c r="DF42" cm="1">
        <f t="array" aca="1" ref="DF42" ca="1">INDIRECT("'5)個別表'!I"&amp;(A42-1)*39+35)</f>
        <v>0</v>
      </c>
      <c r="DG42" cm="1">
        <f t="array" aca="1" ref="DG42" ca="1">INDIRECT("'5)個別表'!J"&amp;(A42-1)*39+35)</f>
        <v>0</v>
      </c>
      <c r="DH42" cm="1">
        <f t="array" aca="1" ref="DH42" ca="1">INDIRECT("'5)個別表'!K"&amp;(A42-1)*39+35)</f>
        <v>0</v>
      </c>
      <c r="DI42" cm="1">
        <f t="array" aca="1" ref="DI42" ca="1">INDIRECT("'5)個別表'!C"&amp;(A42-1)*39+36)</f>
        <v>0</v>
      </c>
      <c r="DJ42" cm="1">
        <f t="array" aca="1" ref="DJ42" ca="1">INDIRECT("'5)個別表'!D"&amp;(A42-1)*39+36)</f>
        <v>0</v>
      </c>
      <c r="DK42" cm="1">
        <f t="array" aca="1" ref="DK42" ca="1">INDIRECT("'5)個別表'!E"&amp;(A42-1)*39+36)</f>
        <v>0</v>
      </c>
      <c r="DL42" cm="1">
        <f t="array" aca="1" ref="DL42" ca="1">INDIRECT("'5)個別表'!F"&amp;(A42-1)*39+36)</f>
        <v>0</v>
      </c>
      <c r="DM42" cm="1">
        <f t="array" aca="1" ref="DM42" ca="1">INDIRECT("'5)個別表'!G"&amp;(A42-1)*39+36)</f>
        <v>0</v>
      </c>
      <c r="DN42" cm="1">
        <f t="array" aca="1" ref="DN42" ca="1">INDIRECT("'5)個別表'!H"&amp;(A42-1)*39+36)</f>
        <v>0</v>
      </c>
      <c r="DO42" cm="1">
        <f t="array" aca="1" ref="DO42" ca="1">INDIRECT("'5)個別表'!I"&amp;(A42-1)*39+36)</f>
        <v>0</v>
      </c>
      <c r="DP42" cm="1">
        <f t="array" aca="1" ref="DP42" ca="1">INDIRECT("'5)個別表'!J"&amp;(A42-1)*39+36)</f>
        <v>0</v>
      </c>
      <c r="DQ42" cm="1">
        <f t="array" aca="1" ref="DQ42" ca="1">INDIRECT("'5)個別表'!K"&amp;(A42-1)*39+36)</f>
        <v>0</v>
      </c>
      <c r="DR42" cm="1">
        <f t="array" aca="1" ref="DR42" ca="1">INDIRECT("'5)個別表'!C"&amp;(A42-1)*39+37)</f>
        <v>0</v>
      </c>
      <c r="DS42" cm="1">
        <f t="array" aca="1" ref="DS42" ca="1">INDIRECT("'5)個別表'!D"&amp;(A42-1)*39+37)</f>
        <v>0</v>
      </c>
      <c r="DT42" cm="1">
        <f t="array" aca="1" ref="DT42" ca="1">INDIRECT("'5)個別表'!E"&amp;(A42-1)*39+37)</f>
        <v>0</v>
      </c>
      <c r="DU42" cm="1">
        <f t="array" aca="1" ref="DU42" ca="1">INDIRECT("'5)個別表'!F"&amp;(A42-1)*39+37)</f>
        <v>0</v>
      </c>
      <c r="DV42" cm="1">
        <f t="array" aca="1" ref="DV42" ca="1">INDIRECT("'5)個別表'!G"&amp;(A42-1)*39+37)</f>
        <v>0</v>
      </c>
      <c r="DW42" cm="1">
        <f t="array" aca="1" ref="DW42" ca="1">INDIRECT("'5)個別表'!H"&amp;(A42-1)*39+37)</f>
        <v>0</v>
      </c>
      <c r="DX42" cm="1">
        <f t="array" aca="1" ref="DX42" ca="1">INDIRECT("'5)個別表'!I"&amp;(A42-1)*39+37)</f>
        <v>0</v>
      </c>
      <c r="DY42" cm="1">
        <f t="array" aca="1" ref="DY42" ca="1">INDIRECT("'5)個別表'!J"&amp;(A42-1)*39+37)</f>
        <v>0</v>
      </c>
      <c r="DZ42" cm="1">
        <f t="array" aca="1" ref="DZ42" ca="1">INDIRECT("'5)個別表'!K"&amp;(A42-1)*39+37)</f>
        <v>0</v>
      </c>
      <c r="EA42" cm="1">
        <f t="array" aca="1" ref="EA42" ca="1">INDIRECT("'5)個別表'!C"&amp;(A42-1)*39+38)</f>
        <v>0</v>
      </c>
      <c r="EB42" cm="1">
        <f t="array" aca="1" ref="EB42" ca="1">INDIRECT("'5)個別表'!D"&amp;(A42-1)*39+38)</f>
        <v>0</v>
      </c>
      <c r="EC42" cm="1">
        <f t="array" aca="1" ref="EC42" ca="1">INDIRECT("'5)個別表'!E"&amp;(A42-1)*39+38)</f>
        <v>0</v>
      </c>
      <c r="ED42" cm="1">
        <f t="array" aca="1" ref="ED42" ca="1">INDIRECT("'5)個別表'!F"&amp;(A42-1)*39+38)</f>
        <v>0</v>
      </c>
      <c r="EE42" cm="1">
        <f t="array" aca="1" ref="EE42" ca="1">INDIRECT("'5)個別表'!G"&amp;(A42-1)*39+38)</f>
        <v>0</v>
      </c>
      <c r="EF42" cm="1">
        <f t="array" aca="1" ref="EF42" ca="1">INDIRECT("'5)個別表'!H"&amp;(A42-1)*39+38)</f>
        <v>0</v>
      </c>
      <c r="EG42" cm="1">
        <f t="array" aca="1" ref="EG42" ca="1">INDIRECT("'5)個別表'!I"&amp;(A42-1)*39+38)</f>
        <v>0</v>
      </c>
      <c r="EH42" cm="1">
        <f t="array" aca="1" ref="EH42" ca="1">INDIRECT("'5)個別表'!J"&amp;(A42-1)*39+38)</f>
        <v>0</v>
      </c>
      <c r="EI42" cm="1">
        <f t="array" aca="1" ref="EI42" ca="1">INDIRECT("'5)個別表'!K"&amp;(A42-1)*39+38)</f>
        <v>0</v>
      </c>
      <c r="EJ42" t="str" cm="1">
        <f t="array" aca="1" ref="EJ42" ca="1">INDIRECT("'5)個別表'!C"&amp;(A42-1)*39+39)</f>
        <v>空欄あり</v>
      </c>
      <c r="EK42" t="str" cm="1">
        <f t="array" aca="1" ref="EK42" ca="1">INDIRECT("'5)個別表'!D"&amp;(A42-1)*39+39)</f>
        <v>空欄あり</v>
      </c>
      <c r="EL42" t="str" cm="1">
        <f t="array" aca="1" ref="EL42" ca="1">INDIRECT("'5)個別表'!C"&amp;(A42-1)*39+40)</f>
        <v>-</v>
      </c>
      <c r="EM42" t="str" cm="1">
        <f t="array" aca="1" ref="EM42" ca="1">INDIRECT("'5)個別表'!D"&amp;(A42-1)*39+40)</f>
        <v>-</v>
      </c>
      <c r="EN42" t="str" cm="1">
        <f t="array" aca="1" ref="EN42" ca="1">INDIRECT("'5)個別表'!E"&amp;(A42-1)*39+40)</f>
        <v>-</v>
      </c>
    </row>
    <row r="43" spans="1:144">
      <c r="A43">
        <v>42</v>
      </c>
      <c r="B43" cm="1">
        <f t="array" aca="1" ref="B43" ca="1">INDIRECT("'5)個別表'!H"&amp;(A43-1)*39+5)</f>
        <v>0</v>
      </c>
      <c r="C43" cm="1">
        <f t="array" aca="1" ref="C43" ca="1">INDIRECT("'5)個別表'!C"&amp;(A43-1)*39+7)</f>
        <v>0</v>
      </c>
      <c r="D43" cm="1">
        <f t="array" aca="1" ref="D43" ca="1">INDIRECT("'5)個別表'!C"&amp;(A43-1)*39+8)</f>
        <v>0</v>
      </c>
      <c r="E43" cm="1">
        <f t="array" aca="1" ref="E43" ca="1">INDIRECT("'5)個別表'!C"&amp;(A43-1)*39+9)</f>
        <v>0</v>
      </c>
      <c r="F43" cm="1">
        <f t="array" aca="1" ref="F43" ca="1">INDIRECT("'5)個別表'!C"&amp;(A43-1)*39+10)</f>
        <v>0</v>
      </c>
      <c r="G43" cm="1">
        <f t="array" aca="1" ref="G43" ca="1">INDIRECT("'5)個別表'!F"&amp;(A43-1)*39+10)</f>
        <v>0</v>
      </c>
      <c r="H43" cm="1">
        <f t="array" aca="1" ref="H43" ca="1">INDIRECT("'5)個別表'!I"&amp;(A43-1)*39+10)</f>
        <v>0</v>
      </c>
      <c r="I43" cm="1">
        <f t="array" aca="1" ref="I43" ca="1">INDIRECT("'5)個別表'!C"&amp;(A43-1)*39+11)</f>
        <v>0</v>
      </c>
      <c r="J43" cm="1">
        <f t="array" aca="1" ref="J43" ca="1">INDIRECT("'5)個別表'!C"&amp;(A43-1)*39+12)</f>
        <v>0</v>
      </c>
      <c r="K43" cm="1">
        <f t="array" aca="1" ref="K43" ca="1">INDIRECT("'5)個別表'!C"&amp;(A43-1)*39+16)</f>
        <v>0</v>
      </c>
      <c r="L43" cm="1">
        <f t="array" aca="1" ref="L43" ca="1">INDIRECT("'5)個別表'!F"&amp;(A43-1)*39+16)</f>
        <v>0</v>
      </c>
      <c r="M43" cm="1">
        <f t="array" aca="1" ref="M43" ca="1">INDIRECT("'5)個別表'!H"&amp;(A43-1)*39+16)</f>
        <v>0</v>
      </c>
      <c r="N43" cm="1">
        <f t="array" aca="1" ref="N43" ca="1">INDIRECT("'5)個別表'!J"&amp;(A43-1)*39+16)</f>
        <v>0</v>
      </c>
      <c r="O43" cm="1">
        <f t="array" aca="1" ref="O43" ca="1">INDIRECT("'5)個別表'!C"&amp;(A43-1)*39+17)</f>
        <v>0</v>
      </c>
      <c r="P43" cm="1">
        <f t="array" aca="1" ref="P43" ca="1">INDIRECT("'5)個別表'!F"&amp;(A43-1)*39+17)</f>
        <v>0</v>
      </c>
      <c r="Q43" cm="1">
        <f t="array" aca="1" ref="Q43" ca="1">INDIRECT("'5)個別表'!H"&amp;(A43-1)*39+17)</f>
        <v>0</v>
      </c>
      <c r="R43" cm="1">
        <f t="array" aca="1" ref="R43" ca="1">INDIRECT("'5)個別表'!J"&amp;(A43-1)*39+17)</f>
        <v>0</v>
      </c>
      <c r="S43" cm="1">
        <f t="array" aca="1" ref="S43" ca="1">INDIRECT("'5)個別表'!C"&amp;(A43-1)*39+18)</f>
        <v>0</v>
      </c>
      <c r="T43" cm="1">
        <f t="array" aca="1" ref="T43" ca="1">INDIRECT("'5)個別表'!D"&amp;(A43-1)*39+23)</f>
        <v>0</v>
      </c>
      <c r="U43" cm="1">
        <f t="array" aca="1" ref="U43" ca="1">INDIRECT("'5)個別表'!I"&amp;(A43-1)*39+23)</f>
        <v>0</v>
      </c>
      <c r="V43" cm="1">
        <f t="array" aca="1" ref="V43" ca="1">INDIRECT("'5)個別表'!C"&amp;(A43-1)*39+26)</f>
        <v>0</v>
      </c>
      <c r="W43" cm="1">
        <f t="array" aca="1" ref="W43" ca="1">INDIRECT("'5)個別表'!D"&amp;(A43-1)*39+26)</f>
        <v>0</v>
      </c>
      <c r="X43" cm="1">
        <f t="array" aca="1" ref="X43" ca="1">INDIRECT("'5)個別表'!E"&amp;(A43-1)*39+26)</f>
        <v>0</v>
      </c>
      <c r="Y43" cm="1">
        <f t="array" aca="1" ref="Y43" ca="1">INDIRECT("'5)個別表'!F"&amp;(A43-1)*39+26)</f>
        <v>0</v>
      </c>
      <c r="Z43" cm="1">
        <f t="array" aca="1" ref="Z43" ca="1">INDIRECT("'5)個別表'!G"&amp;(A43-1)*39+26)</f>
        <v>0</v>
      </c>
      <c r="AA43" cm="1">
        <f t="array" aca="1" ref="AA43" ca="1">INDIRECT("'5)個別表'!H"&amp;(A43-1)*39+26)</f>
        <v>0</v>
      </c>
      <c r="AB43" cm="1">
        <f t="array" aca="1" ref="AB43" ca="1">INDIRECT("'5)個別表'!I"&amp;(A43-1)*39+26)</f>
        <v>0</v>
      </c>
      <c r="AC43" cm="1">
        <f t="array" aca="1" ref="AC43" ca="1">INDIRECT("'5)個別表'!J"&amp;(A43-1)*39+26)</f>
        <v>0</v>
      </c>
      <c r="AD43" cm="1">
        <f t="array" aca="1" ref="AD43" ca="1">INDIRECT("'5)個別表'!K"&amp;(A43-1)*39+26)</f>
        <v>0</v>
      </c>
      <c r="AE43" cm="1">
        <f t="array" aca="1" ref="AE43" ca="1">INDIRECT("'5)個別表'!C"&amp;(A43-1)*39+27)</f>
        <v>0</v>
      </c>
      <c r="AF43" cm="1">
        <f t="array" aca="1" ref="AF43" ca="1">INDIRECT("'5)個別表'!D"&amp;(A43-1)*39+27)</f>
        <v>0</v>
      </c>
      <c r="AG43" cm="1">
        <f t="array" aca="1" ref="AG43" ca="1">INDIRECT("'5)個別表'!E"&amp;(A43-1)*39+27)</f>
        <v>0</v>
      </c>
      <c r="AH43" cm="1">
        <f t="array" aca="1" ref="AH43" ca="1">INDIRECT("'5)個別表'!F"&amp;(A43-1)*39+27)</f>
        <v>0</v>
      </c>
      <c r="AI43" cm="1">
        <f t="array" aca="1" ref="AI43" ca="1">INDIRECT("'5)個別表'!G"&amp;(A43-1)*39+27)</f>
        <v>0</v>
      </c>
      <c r="AJ43" cm="1">
        <f t="array" aca="1" ref="AJ43" ca="1">INDIRECT("'5)個別表'!H"&amp;(A43-1)*39+27)</f>
        <v>0</v>
      </c>
      <c r="AK43" cm="1">
        <f t="array" aca="1" ref="AK43" ca="1">INDIRECT("'5)個別表'!I"&amp;(A43-1)*39+27)</f>
        <v>0</v>
      </c>
      <c r="AL43" cm="1">
        <f t="array" aca="1" ref="AL43" ca="1">INDIRECT("'5)個別表'!J"&amp;(A43-1)*39+27)</f>
        <v>0</v>
      </c>
      <c r="AM43" cm="1">
        <f t="array" aca="1" ref="AM43" ca="1">INDIRECT("'5)個別表'!K"&amp;(A43-1)*39+27)</f>
        <v>0</v>
      </c>
      <c r="AN43" cm="1">
        <f t="array" aca="1" ref="AN43" ca="1">INDIRECT("'5)個別表'!C"&amp;(A43-1)*39+28)</f>
        <v>0</v>
      </c>
      <c r="AO43" cm="1">
        <f t="array" aca="1" ref="AO43" ca="1">INDIRECT("'5)個別表'!D"&amp;(A43-1)*39+28)</f>
        <v>0</v>
      </c>
      <c r="AP43" cm="1">
        <f t="array" aca="1" ref="AP43" ca="1">INDIRECT("'5)個別表'!E"&amp;(A43-1)*39+28)</f>
        <v>0</v>
      </c>
      <c r="AQ43" cm="1">
        <f t="array" aca="1" ref="AQ43" ca="1">INDIRECT("'5)個別表'!F"&amp;(A43-1)*39+28)</f>
        <v>0</v>
      </c>
      <c r="AR43" cm="1">
        <f t="array" aca="1" ref="AR43" ca="1">INDIRECT("'5)個別表'!G"&amp;(A43-1)*39+28)</f>
        <v>0</v>
      </c>
      <c r="AS43" cm="1">
        <f t="array" aca="1" ref="AS43" ca="1">INDIRECT("'5)個別表'!H"&amp;(A43-1)*39+28)</f>
        <v>0</v>
      </c>
      <c r="AT43" cm="1">
        <f t="array" aca="1" ref="AT43" ca="1">INDIRECT("'5)個別表'!I"&amp;(A43-1)*39+28)</f>
        <v>0</v>
      </c>
      <c r="AU43" cm="1">
        <f t="array" aca="1" ref="AU43" ca="1">INDIRECT("'5)個別表'!J"&amp;(A43-1)*39+28)</f>
        <v>0</v>
      </c>
      <c r="AV43" cm="1">
        <f t="array" aca="1" ref="AV43" ca="1">INDIRECT("'5)個別表'!K"&amp;(A43-1)*39+28)</f>
        <v>0</v>
      </c>
      <c r="AW43" cm="1">
        <f t="array" aca="1" ref="AW43" ca="1">INDIRECT("'5)個別表'!C"&amp;(A43-1)*39+29)</f>
        <v>0</v>
      </c>
      <c r="AX43" cm="1">
        <f t="array" aca="1" ref="AX43" ca="1">INDIRECT("'5)個別表'!D"&amp;(A43-1)*39+29)</f>
        <v>0</v>
      </c>
      <c r="AY43" cm="1">
        <f t="array" aca="1" ref="AY43" ca="1">INDIRECT("'5)個別表'!E"&amp;(A43-1)*39+29)</f>
        <v>0</v>
      </c>
      <c r="AZ43" cm="1">
        <f t="array" aca="1" ref="AZ43" ca="1">INDIRECT("'5)個別表'!F"&amp;(A43-1)*39+29)</f>
        <v>0</v>
      </c>
      <c r="BA43" cm="1">
        <f t="array" aca="1" ref="BA43" ca="1">INDIRECT("'5)個別表'!G"&amp;(A43-1)*39+29)</f>
        <v>0</v>
      </c>
      <c r="BB43" cm="1">
        <f t="array" aca="1" ref="BB43" ca="1">INDIRECT("'5)個別表'!H"&amp;(A43-1)*39+29)</f>
        <v>0</v>
      </c>
      <c r="BC43" cm="1">
        <f t="array" aca="1" ref="BC43" ca="1">INDIRECT("'5)個別表'!I"&amp;(A43-1)*39+29)</f>
        <v>0</v>
      </c>
      <c r="BD43" cm="1">
        <f t="array" aca="1" ref="BD43" ca="1">INDIRECT("'5)個別表'!J"&amp;(A43-1)*39+29)</f>
        <v>0</v>
      </c>
      <c r="BE43" cm="1">
        <f t="array" aca="1" ref="BE43" ca="1">INDIRECT("'5)個別表'!K"&amp;(A43-1)*39+29)</f>
        <v>0</v>
      </c>
      <c r="BF43" cm="1">
        <f t="array" aca="1" ref="BF43" ca="1">INDIRECT("'5)個別表'!C"&amp;(A43-1)*39+30)</f>
        <v>0</v>
      </c>
      <c r="BG43" cm="1">
        <f t="array" aca="1" ref="BG43" ca="1">INDIRECT("'5)個別表'!D"&amp;(A43-1)*39+30)</f>
        <v>0</v>
      </c>
      <c r="BH43" cm="1">
        <f t="array" aca="1" ref="BH43" ca="1">INDIRECT("'5)個別表'!E"&amp;(A43-1)*39+30)</f>
        <v>0</v>
      </c>
      <c r="BI43" cm="1">
        <f t="array" aca="1" ref="BI43" ca="1">INDIRECT("'5)個別表'!F"&amp;(A43-1)*39+30)</f>
        <v>0</v>
      </c>
      <c r="BJ43" cm="1">
        <f t="array" aca="1" ref="BJ43" ca="1">INDIRECT("'5)個別表'!G"&amp;(A43-1)*39+30)</f>
        <v>0</v>
      </c>
      <c r="BK43" cm="1">
        <f t="array" aca="1" ref="BK43" ca="1">INDIRECT("'5)個別表'!H"&amp;(A43-1)*39+30)</f>
        <v>0</v>
      </c>
      <c r="BL43" cm="1">
        <f t="array" aca="1" ref="BL43" ca="1">INDIRECT("'5)個別表'!I"&amp;(A43-1)*39+30)</f>
        <v>0</v>
      </c>
      <c r="BM43" cm="1">
        <f t="array" aca="1" ref="BM43" ca="1">INDIRECT("'5)個別表'!J"&amp;(A43-1)*39+30)</f>
        <v>0</v>
      </c>
      <c r="BN43" cm="1">
        <f t="array" aca="1" ref="BN43" ca="1">INDIRECT("'5)個別表'!K"&amp;(A43-1)*39+30)</f>
        <v>0</v>
      </c>
      <c r="BO43" cm="1">
        <f t="array" aca="1" ref="BO43" ca="1">INDIRECT("'5)個別表'!C"&amp;(A43-1)*39+31)</f>
        <v>0</v>
      </c>
      <c r="BP43" cm="1">
        <f t="array" aca="1" ref="BP43" ca="1">INDIRECT("'5)個別表'!D"&amp;(A43-1)*39+31)</f>
        <v>0</v>
      </c>
      <c r="BQ43" cm="1">
        <f t="array" aca="1" ref="BQ43" ca="1">INDIRECT("'5)個別表'!E"&amp;(A43-1)*39+31)</f>
        <v>0</v>
      </c>
      <c r="BR43" cm="1">
        <f t="array" aca="1" ref="BR43" ca="1">INDIRECT("'5)個別表'!F"&amp;(A43-1)*39+31)</f>
        <v>0</v>
      </c>
      <c r="BS43" cm="1">
        <f t="array" aca="1" ref="BS43" ca="1">INDIRECT("'5)個別表'!G"&amp;(A43-1)*39+31)</f>
        <v>0</v>
      </c>
      <c r="BT43" cm="1">
        <f t="array" aca="1" ref="BT43" ca="1">INDIRECT("'5)個別表'!H"&amp;(A43-1)*39+31)</f>
        <v>0</v>
      </c>
      <c r="BU43" cm="1">
        <f t="array" aca="1" ref="BU43" ca="1">INDIRECT("'5)個別表'!I"&amp;(A43-1)*39+31)</f>
        <v>0</v>
      </c>
      <c r="BV43" cm="1">
        <f t="array" aca="1" ref="BV43" ca="1">INDIRECT("'5)個別表'!J"&amp;(A43-1)*39+31)</f>
        <v>0</v>
      </c>
      <c r="BW43" cm="1">
        <f t="array" aca="1" ref="BW43" ca="1">INDIRECT("'5)個別表'!K"&amp;(A43-1)*39+31)</f>
        <v>0</v>
      </c>
      <c r="BX43" cm="1">
        <f t="array" aca="1" ref="BX43" ca="1">INDIRECT("'5)個別表'!C"&amp;(A43-1)*39+32)</f>
        <v>0</v>
      </c>
      <c r="BY43" cm="1">
        <f t="array" aca="1" ref="BY43" ca="1">INDIRECT("'5)個別表'!D"&amp;(A43-1)*39+32)</f>
        <v>0</v>
      </c>
      <c r="BZ43" cm="1">
        <f t="array" aca="1" ref="BZ43" ca="1">INDIRECT("'5)個別表'!E"&amp;(A43-1)*39+32)</f>
        <v>0</v>
      </c>
      <c r="CA43" cm="1">
        <f t="array" aca="1" ref="CA43" ca="1">INDIRECT("'5)個別表'!F"&amp;(A43-1)*39+32)</f>
        <v>0</v>
      </c>
      <c r="CB43" cm="1">
        <f t="array" aca="1" ref="CB43" ca="1">INDIRECT("'5)個別表'!G"&amp;(A43-1)*39+32)</f>
        <v>0</v>
      </c>
      <c r="CC43" cm="1">
        <f t="array" aca="1" ref="CC43" ca="1">INDIRECT("'5)個別表'!H"&amp;(A43-1)*39+32)</f>
        <v>0</v>
      </c>
      <c r="CD43" cm="1">
        <f t="array" aca="1" ref="CD43" ca="1">INDIRECT("'5)個別表'!I"&amp;(A43-1)*39+32)</f>
        <v>0</v>
      </c>
      <c r="CE43" cm="1">
        <f t="array" aca="1" ref="CE43" ca="1">INDIRECT("'5)個別表'!J"&amp;(A43-1)*39+32)</f>
        <v>0</v>
      </c>
      <c r="CF43" cm="1">
        <f t="array" aca="1" ref="CF43" ca="1">INDIRECT("'5)個別表'!K"&amp;(A43-1)*39+32)</f>
        <v>0</v>
      </c>
      <c r="CG43" t="str" cm="1">
        <f t="array" aca="1" ref="CG43" ca="1">INDIRECT("'5)個別表'!A"&amp;(A43-1)*39+33)</f>
        <v>⑧選択してください（プルダウン）</v>
      </c>
      <c r="CH43" cm="1">
        <f t="array" aca="1" ref="CH43" ca="1">INDIRECT("'5)個別表'!C"&amp;(A43-1)*39+33)</f>
        <v>0</v>
      </c>
      <c r="CI43" cm="1">
        <f t="array" aca="1" ref="CI43" ca="1">INDIRECT("'5)個別表'!D"&amp;(A43-1)*39+33)</f>
        <v>0</v>
      </c>
      <c r="CJ43" cm="1">
        <f t="array" aca="1" ref="CJ43" ca="1">INDIRECT("'5)個別表'!E"&amp;(A43-1)*39+33)</f>
        <v>0</v>
      </c>
      <c r="CK43" cm="1">
        <f t="array" aca="1" ref="CK43" ca="1">INDIRECT("'5)個別表'!F"&amp;(A43-1)*39+33)</f>
        <v>0</v>
      </c>
      <c r="CL43" cm="1">
        <f t="array" aca="1" ref="CL43" ca="1">INDIRECT("'5)個別表'!G"&amp;(A43-1)*39+33)</f>
        <v>0</v>
      </c>
      <c r="CM43" cm="1">
        <f t="array" aca="1" ref="CM43" ca="1">INDIRECT("'5)個別表'!H"&amp;(A43-1)*39+33)</f>
        <v>0</v>
      </c>
      <c r="CN43" cm="1">
        <f t="array" aca="1" ref="CN43" ca="1">INDIRECT("'5)個別表'!I"&amp;(A43-1)*39+33)</f>
        <v>0</v>
      </c>
      <c r="CO43" cm="1">
        <f t="array" aca="1" ref="CO43" ca="1">INDIRECT("'5)個別表'!J"&amp;(A43-1)*39+33)</f>
        <v>0</v>
      </c>
      <c r="CP43" cm="1">
        <f t="array" aca="1" ref="CP43" ca="1">INDIRECT("'5)個別表'!K"&amp;(A43-1)*39+33)</f>
        <v>0</v>
      </c>
      <c r="CQ43" cm="1">
        <f t="array" aca="1" ref="CQ43" ca="1">INDIRECT("'5)個別表'!C"&amp;(A43-1)*39+34)</f>
        <v>0</v>
      </c>
      <c r="CR43" cm="1">
        <f t="array" aca="1" ref="CR43" ca="1">INDIRECT("'5)個別表'!D"&amp;(A43-1)*39+34)</f>
        <v>0</v>
      </c>
      <c r="CS43" cm="1">
        <f t="array" aca="1" ref="CS43" ca="1">INDIRECT("'5)個別表'!E"&amp;(A43-1)*39+34)</f>
        <v>0</v>
      </c>
      <c r="CT43" cm="1">
        <f t="array" aca="1" ref="CT43" ca="1">INDIRECT("'5)個別表'!F"&amp;(A43-1)*39+34)</f>
        <v>0</v>
      </c>
      <c r="CU43" cm="1">
        <f t="array" aca="1" ref="CU43" ca="1">INDIRECT("'5)個別表'!G"&amp;(A43-1)*39+34)</f>
        <v>0</v>
      </c>
      <c r="CV43" cm="1">
        <f t="array" aca="1" ref="CV43" ca="1">INDIRECT("'5)個別表'!H"&amp;(A43-1)*39+34)</f>
        <v>0</v>
      </c>
      <c r="CW43" cm="1">
        <f t="array" aca="1" ref="CW43" ca="1">INDIRECT("'5)個別表'!I"&amp;(A43-1)*39+34)</f>
        <v>0</v>
      </c>
      <c r="CX43" cm="1">
        <f t="array" aca="1" ref="CX43" ca="1">INDIRECT("'5)個別表'!J"&amp;(A43-1)*39+34)</f>
        <v>0</v>
      </c>
      <c r="CY43" cm="1">
        <f t="array" aca="1" ref="CY43" ca="1">INDIRECT("'5)個別表'!K"&amp;(A43-1)*39+34)</f>
        <v>0</v>
      </c>
      <c r="CZ43" cm="1">
        <f t="array" aca="1" ref="CZ43" ca="1">INDIRECT("'5)個別表'!C"&amp;(A43-1)*39+35)</f>
        <v>0</v>
      </c>
      <c r="DA43" cm="1">
        <f t="array" aca="1" ref="DA43" ca="1">INDIRECT("'5)個別表'!D"&amp;(A43-1)*39+35)</f>
        <v>0</v>
      </c>
      <c r="DB43" cm="1">
        <f t="array" aca="1" ref="DB43" ca="1">INDIRECT("'5)個別表'!E"&amp;(A43-1)*39+35)</f>
        <v>0</v>
      </c>
      <c r="DC43" cm="1">
        <f t="array" aca="1" ref="DC43" ca="1">INDIRECT("'5)個別表'!F"&amp;(A43-1)*39+35)</f>
        <v>0</v>
      </c>
      <c r="DD43" cm="1">
        <f t="array" aca="1" ref="DD43" ca="1">INDIRECT("'5)個別表'!G"&amp;(A43-1)*39+35)</f>
        <v>0</v>
      </c>
      <c r="DE43" cm="1">
        <f t="array" aca="1" ref="DE43" ca="1">INDIRECT("'5)個別表'!H"&amp;(A43-1)*39+35)</f>
        <v>0</v>
      </c>
      <c r="DF43" cm="1">
        <f t="array" aca="1" ref="DF43" ca="1">INDIRECT("'5)個別表'!I"&amp;(A43-1)*39+35)</f>
        <v>0</v>
      </c>
      <c r="DG43" cm="1">
        <f t="array" aca="1" ref="DG43" ca="1">INDIRECT("'5)個別表'!J"&amp;(A43-1)*39+35)</f>
        <v>0</v>
      </c>
      <c r="DH43" cm="1">
        <f t="array" aca="1" ref="DH43" ca="1">INDIRECT("'5)個別表'!K"&amp;(A43-1)*39+35)</f>
        <v>0</v>
      </c>
      <c r="DI43" cm="1">
        <f t="array" aca="1" ref="DI43" ca="1">INDIRECT("'5)個別表'!C"&amp;(A43-1)*39+36)</f>
        <v>0</v>
      </c>
      <c r="DJ43" cm="1">
        <f t="array" aca="1" ref="DJ43" ca="1">INDIRECT("'5)個別表'!D"&amp;(A43-1)*39+36)</f>
        <v>0</v>
      </c>
      <c r="DK43" cm="1">
        <f t="array" aca="1" ref="DK43" ca="1">INDIRECT("'5)個別表'!E"&amp;(A43-1)*39+36)</f>
        <v>0</v>
      </c>
      <c r="DL43" cm="1">
        <f t="array" aca="1" ref="DL43" ca="1">INDIRECT("'5)個別表'!F"&amp;(A43-1)*39+36)</f>
        <v>0</v>
      </c>
      <c r="DM43" cm="1">
        <f t="array" aca="1" ref="DM43" ca="1">INDIRECT("'5)個別表'!G"&amp;(A43-1)*39+36)</f>
        <v>0</v>
      </c>
      <c r="DN43" cm="1">
        <f t="array" aca="1" ref="DN43" ca="1">INDIRECT("'5)個別表'!H"&amp;(A43-1)*39+36)</f>
        <v>0</v>
      </c>
      <c r="DO43" cm="1">
        <f t="array" aca="1" ref="DO43" ca="1">INDIRECT("'5)個別表'!I"&amp;(A43-1)*39+36)</f>
        <v>0</v>
      </c>
      <c r="DP43" cm="1">
        <f t="array" aca="1" ref="DP43" ca="1">INDIRECT("'5)個別表'!J"&amp;(A43-1)*39+36)</f>
        <v>0</v>
      </c>
      <c r="DQ43" cm="1">
        <f t="array" aca="1" ref="DQ43" ca="1">INDIRECT("'5)個別表'!K"&amp;(A43-1)*39+36)</f>
        <v>0</v>
      </c>
      <c r="DR43" cm="1">
        <f t="array" aca="1" ref="DR43" ca="1">INDIRECT("'5)個別表'!C"&amp;(A43-1)*39+37)</f>
        <v>0</v>
      </c>
      <c r="DS43" cm="1">
        <f t="array" aca="1" ref="DS43" ca="1">INDIRECT("'5)個別表'!D"&amp;(A43-1)*39+37)</f>
        <v>0</v>
      </c>
      <c r="DT43" cm="1">
        <f t="array" aca="1" ref="DT43" ca="1">INDIRECT("'5)個別表'!E"&amp;(A43-1)*39+37)</f>
        <v>0</v>
      </c>
      <c r="DU43" cm="1">
        <f t="array" aca="1" ref="DU43" ca="1">INDIRECT("'5)個別表'!F"&amp;(A43-1)*39+37)</f>
        <v>0</v>
      </c>
      <c r="DV43" cm="1">
        <f t="array" aca="1" ref="DV43" ca="1">INDIRECT("'5)個別表'!G"&amp;(A43-1)*39+37)</f>
        <v>0</v>
      </c>
      <c r="DW43" cm="1">
        <f t="array" aca="1" ref="DW43" ca="1">INDIRECT("'5)個別表'!H"&amp;(A43-1)*39+37)</f>
        <v>0</v>
      </c>
      <c r="DX43" cm="1">
        <f t="array" aca="1" ref="DX43" ca="1">INDIRECT("'5)個別表'!I"&amp;(A43-1)*39+37)</f>
        <v>0</v>
      </c>
      <c r="DY43" cm="1">
        <f t="array" aca="1" ref="DY43" ca="1">INDIRECT("'5)個別表'!J"&amp;(A43-1)*39+37)</f>
        <v>0</v>
      </c>
      <c r="DZ43" cm="1">
        <f t="array" aca="1" ref="DZ43" ca="1">INDIRECT("'5)個別表'!K"&amp;(A43-1)*39+37)</f>
        <v>0</v>
      </c>
      <c r="EA43" cm="1">
        <f t="array" aca="1" ref="EA43" ca="1">INDIRECT("'5)個別表'!C"&amp;(A43-1)*39+38)</f>
        <v>0</v>
      </c>
      <c r="EB43" cm="1">
        <f t="array" aca="1" ref="EB43" ca="1">INDIRECT("'5)個別表'!D"&amp;(A43-1)*39+38)</f>
        <v>0</v>
      </c>
      <c r="EC43" cm="1">
        <f t="array" aca="1" ref="EC43" ca="1">INDIRECT("'5)個別表'!E"&amp;(A43-1)*39+38)</f>
        <v>0</v>
      </c>
      <c r="ED43" cm="1">
        <f t="array" aca="1" ref="ED43" ca="1">INDIRECT("'5)個別表'!F"&amp;(A43-1)*39+38)</f>
        <v>0</v>
      </c>
      <c r="EE43" cm="1">
        <f t="array" aca="1" ref="EE43" ca="1">INDIRECT("'5)個別表'!G"&amp;(A43-1)*39+38)</f>
        <v>0</v>
      </c>
      <c r="EF43" cm="1">
        <f t="array" aca="1" ref="EF43" ca="1">INDIRECT("'5)個別表'!H"&amp;(A43-1)*39+38)</f>
        <v>0</v>
      </c>
      <c r="EG43" cm="1">
        <f t="array" aca="1" ref="EG43" ca="1">INDIRECT("'5)個別表'!I"&amp;(A43-1)*39+38)</f>
        <v>0</v>
      </c>
      <c r="EH43" cm="1">
        <f t="array" aca="1" ref="EH43" ca="1">INDIRECT("'5)個別表'!J"&amp;(A43-1)*39+38)</f>
        <v>0</v>
      </c>
      <c r="EI43" cm="1">
        <f t="array" aca="1" ref="EI43" ca="1">INDIRECT("'5)個別表'!K"&amp;(A43-1)*39+38)</f>
        <v>0</v>
      </c>
      <c r="EJ43" t="str" cm="1">
        <f t="array" aca="1" ref="EJ43" ca="1">INDIRECT("'5)個別表'!C"&amp;(A43-1)*39+39)</f>
        <v>空欄あり</v>
      </c>
      <c r="EK43" t="str" cm="1">
        <f t="array" aca="1" ref="EK43" ca="1">INDIRECT("'5)個別表'!D"&amp;(A43-1)*39+39)</f>
        <v>空欄あり</v>
      </c>
      <c r="EL43" t="str" cm="1">
        <f t="array" aca="1" ref="EL43" ca="1">INDIRECT("'5)個別表'!C"&amp;(A43-1)*39+40)</f>
        <v>-</v>
      </c>
      <c r="EM43" t="str" cm="1">
        <f t="array" aca="1" ref="EM43" ca="1">INDIRECT("'5)個別表'!D"&amp;(A43-1)*39+40)</f>
        <v>-</v>
      </c>
      <c r="EN43" t="str" cm="1">
        <f t="array" aca="1" ref="EN43" ca="1">INDIRECT("'5)個別表'!E"&amp;(A43-1)*39+40)</f>
        <v>-</v>
      </c>
    </row>
    <row r="44" spans="1:144">
      <c r="A44">
        <v>43</v>
      </c>
      <c r="B44" cm="1">
        <f t="array" aca="1" ref="B44" ca="1">INDIRECT("'5)個別表'!H"&amp;(A44-1)*39+5)</f>
        <v>0</v>
      </c>
      <c r="C44" cm="1">
        <f t="array" aca="1" ref="C44" ca="1">INDIRECT("'5)個別表'!C"&amp;(A44-1)*39+7)</f>
        <v>0</v>
      </c>
      <c r="D44" cm="1">
        <f t="array" aca="1" ref="D44" ca="1">INDIRECT("'5)個別表'!C"&amp;(A44-1)*39+8)</f>
        <v>0</v>
      </c>
      <c r="E44" cm="1">
        <f t="array" aca="1" ref="E44" ca="1">INDIRECT("'5)個別表'!C"&amp;(A44-1)*39+9)</f>
        <v>0</v>
      </c>
      <c r="F44" cm="1">
        <f t="array" aca="1" ref="F44" ca="1">INDIRECT("'5)個別表'!C"&amp;(A44-1)*39+10)</f>
        <v>0</v>
      </c>
      <c r="G44" cm="1">
        <f t="array" aca="1" ref="G44" ca="1">INDIRECT("'5)個別表'!F"&amp;(A44-1)*39+10)</f>
        <v>0</v>
      </c>
      <c r="H44" cm="1">
        <f t="array" aca="1" ref="H44" ca="1">INDIRECT("'5)個別表'!I"&amp;(A44-1)*39+10)</f>
        <v>0</v>
      </c>
      <c r="I44" cm="1">
        <f t="array" aca="1" ref="I44" ca="1">INDIRECT("'5)個別表'!C"&amp;(A44-1)*39+11)</f>
        <v>0</v>
      </c>
      <c r="J44" cm="1">
        <f t="array" aca="1" ref="J44" ca="1">INDIRECT("'5)個別表'!C"&amp;(A44-1)*39+12)</f>
        <v>0</v>
      </c>
      <c r="K44" cm="1">
        <f t="array" aca="1" ref="K44" ca="1">INDIRECT("'5)個別表'!C"&amp;(A44-1)*39+16)</f>
        <v>0</v>
      </c>
      <c r="L44" cm="1">
        <f t="array" aca="1" ref="L44" ca="1">INDIRECT("'5)個別表'!F"&amp;(A44-1)*39+16)</f>
        <v>0</v>
      </c>
      <c r="M44" cm="1">
        <f t="array" aca="1" ref="M44" ca="1">INDIRECT("'5)個別表'!H"&amp;(A44-1)*39+16)</f>
        <v>0</v>
      </c>
      <c r="N44" cm="1">
        <f t="array" aca="1" ref="N44" ca="1">INDIRECT("'5)個別表'!J"&amp;(A44-1)*39+16)</f>
        <v>0</v>
      </c>
      <c r="O44" cm="1">
        <f t="array" aca="1" ref="O44" ca="1">INDIRECT("'5)個別表'!C"&amp;(A44-1)*39+17)</f>
        <v>0</v>
      </c>
      <c r="P44" cm="1">
        <f t="array" aca="1" ref="P44" ca="1">INDIRECT("'5)個別表'!F"&amp;(A44-1)*39+17)</f>
        <v>0</v>
      </c>
      <c r="Q44" cm="1">
        <f t="array" aca="1" ref="Q44" ca="1">INDIRECT("'5)個別表'!H"&amp;(A44-1)*39+17)</f>
        <v>0</v>
      </c>
      <c r="R44" cm="1">
        <f t="array" aca="1" ref="R44" ca="1">INDIRECT("'5)個別表'!J"&amp;(A44-1)*39+17)</f>
        <v>0</v>
      </c>
      <c r="S44" cm="1">
        <f t="array" aca="1" ref="S44" ca="1">INDIRECT("'5)個別表'!C"&amp;(A44-1)*39+18)</f>
        <v>0</v>
      </c>
      <c r="T44" cm="1">
        <f t="array" aca="1" ref="T44" ca="1">INDIRECT("'5)個別表'!D"&amp;(A44-1)*39+23)</f>
        <v>0</v>
      </c>
      <c r="U44" cm="1">
        <f t="array" aca="1" ref="U44" ca="1">INDIRECT("'5)個別表'!I"&amp;(A44-1)*39+23)</f>
        <v>0</v>
      </c>
      <c r="V44" cm="1">
        <f t="array" aca="1" ref="V44" ca="1">INDIRECT("'5)個別表'!C"&amp;(A44-1)*39+26)</f>
        <v>0</v>
      </c>
      <c r="W44" cm="1">
        <f t="array" aca="1" ref="W44" ca="1">INDIRECT("'5)個別表'!D"&amp;(A44-1)*39+26)</f>
        <v>0</v>
      </c>
      <c r="X44" cm="1">
        <f t="array" aca="1" ref="X44" ca="1">INDIRECT("'5)個別表'!E"&amp;(A44-1)*39+26)</f>
        <v>0</v>
      </c>
      <c r="Y44" cm="1">
        <f t="array" aca="1" ref="Y44" ca="1">INDIRECT("'5)個別表'!F"&amp;(A44-1)*39+26)</f>
        <v>0</v>
      </c>
      <c r="Z44" cm="1">
        <f t="array" aca="1" ref="Z44" ca="1">INDIRECT("'5)個別表'!G"&amp;(A44-1)*39+26)</f>
        <v>0</v>
      </c>
      <c r="AA44" cm="1">
        <f t="array" aca="1" ref="AA44" ca="1">INDIRECT("'5)個別表'!H"&amp;(A44-1)*39+26)</f>
        <v>0</v>
      </c>
      <c r="AB44" cm="1">
        <f t="array" aca="1" ref="AB44" ca="1">INDIRECT("'5)個別表'!I"&amp;(A44-1)*39+26)</f>
        <v>0</v>
      </c>
      <c r="AC44" cm="1">
        <f t="array" aca="1" ref="AC44" ca="1">INDIRECT("'5)個別表'!J"&amp;(A44-1)*39+26)</f>
        <v>0</v>
      </c>
      <c r="AD44" cm="1">
        <f t="array" aca="1" ref="AD44" ca="1">INDIRECT("'5)個別表'!K"&amp;(A44-1)*39+26)</f>
        <v>0</v>
      </c>
      <c r="AE44" cm="1">
        <f t="array" aca="1" ref="AE44" ca="1">INDIRECT("'5)個別表'!C"&amp;(A44-1)*39+27)</f>
        <v>0</v>
      </c>
      <c r="AF44" cm="1">
        <f t="array" aca="1" ref="AF44" ca="1">INDIRECT("'5)個別表'!D"&amp;(A44-1)*39+27)</f>
        <v>0</v>
      </c>
      <c r="AG44" cm="1">
        <f t="array" aca="1" ref="AG44" ca="1">INDIRECT("'5)個別表'!E"&amp;(A44-1)*39+27)</f>
        <v>0</v>
      </c>
      <c r="AH44" cm="1">
        <f t="array" aca="1" ref="AH44" ca="1">INDIRECT("'5)個別表'!F"&amp;(A44-1)*39+27)</f>
        <v>0</v>
      </c>
      <c r="AI44" cm="1">
        <f t="array" aca="1" ref="AI44" ca="1">INDIRECT("'5)個別表'!G"&amp;(A44-1)*39+27)</f>
        <v>0</v>
      </c>
      <c r="AJ44" cm="1">
        <f t="array" aca="1" ref="AJ44" ca="1">INDIRECT("'5)個別表'!H"&amp;(A44-1)*39+27)</f>
        <v>0</v>
      </c>
      <c r="AK44" cm="1">
        <f t="array" aca="1" ref="AK44" ca="1">INDIRECT("'5)個別表'!I"&amp;(A44-1)*39+27)</f>
        <v>0</v>
      </c>
      <c r="AL44" cm="1">
        <f t="array" aca="1" ref="AL44" ca="1">INDIRECT("'5)個別表'!J"&amp;(A44-1)*39+27)</f>
        <v>0</v>
      </c>
      <c r="AM44" cm="1">
        <f t="array" aca="1" ref="AM44" ca="1">INDIRECT("'5)個別表'!K"&amp;(A44-1)*39+27)</f>
        <v>0</v>
      </c>
      <c r="AN44" cm="1">
        <f t="array" aca="1" ref="AN44" ca="1">INDIRECT("'5)個別表'!C"&amp;(A44-1)*39+28)</f>
        <v>0</v>
      </c>
      <c r="AO44" cm="1">
        <f t="array" aca="1" ref="AO44" ca="1">INDIRECT("'5)個別表'!D"&amp;(A44-1)*39+28)</f>
        <v>0</v>
      </c>
      <c r="AP44" cm="1">
        <f t="array" aca="1" ref="AP44" ca="1">INDIRECT("'5)個別表'!E"&amp;(A44-1)*39+28)</f>
        <v>0</v>
      </c>
      <c r="AQ44" cm="1">
        <f t="array" aca="1" ref="AQ44" ca="1">INDIRECT("'5)個別表'!F"&amp;(A44-1)*39+28)</f>
        <v>0</v>
      </c>
      <c r="AR44" cm="1">
        <f t="array" aca="1" ref="AR44" ca="1">INDIRECT("'5)個別表'!G"&amp;(A44-1)*39+28)</f>
        <v>0</v>
      </c>
      <c r="AS44" cm="1">
        <f t="array" aca="1" ref="AS44" ca="1">INDIRECT("'5)個別表'!H"&amp;(A44-1)*39+28)</f>
        <v>0</v>
      </c>
      <c r="AT44" cm="1">
        <f t="array" aca="1" ref="AT44" ca="1">INDIRECT("'5)個別表'!I"&amp;(A44-1)*39+28)</f>
        <v>0</v>
      </c>
      <c r="AU44" cm="1">
        <f t="array" aca="1" ref="AU44" ca="1">INDIRECT("'5)個別表'!J"&amp;(A44-1)*39+28)</f>
        <v>0</v>
      </c>
      <c r="AV44" cm="1">
        <f t="array" aca="1" ref="AV44" ca="1">INDIRECT("'5)個別表'!K"&amp;(A44-1)*39+28)</f>
        <v>0</v>
      </c>
      <c r="AW44" cm="1">
        <f t="array" aca="1" ref="AW44" ca="1">INDIRECT("'5)個別表'!C"&amp;(A44-1)*39+29)</f>
        <v>0</v>
      </c>
      <c r="AX44" cm="1">
        <f t="array" aca="1" ref="AX44" ca="1">INDIRECT("'5)個別表'!D"&amp;(A44-1)*39+29)</f>
        <v>0</v>
      </c>
      <c r="AY44" cm="1">
        <f t="array" aca="1" ref="AY44" ca="1">INDIRECT("'5)個別表'!E"&amp;(A44-1)*39+29)</f>
        <v>0</v>
      </c>
      <c r="AZ44" cm="1">
        <f t="array" aca="1" ref="AZ44" ca="1">INDIRECT("'5)個別表'!F"&amp;(A44-1)*39+29)</f>
        <v>0</v>
      </c>
      <c r="BA44" cm="1">
        <f t="array" aca="1" ref="BA44" ca="1">INDIRECT("'5)個別表'!G"&amp;(A44-1)*39+29)</f>
        <v>0</v>
      </c>
      <c r="BB44" cm="1">
        <f t="array" aca="1" ref="BB44" ca="1">INDIRECT("'5)個別表'!H"&amp;(A44-1)*39+29)</f>
        <v>0</v>
      </c>
      <c r="BC44" cm="1">
        <f t="array" aca="1" ref="BC44" ca="1">INDIRECT("'5)個別表'!I"&amp;(A44-1)*39+29)</f>
        <v>0</v>
      </c>
      <c r="BD44" cm="1">
        <f t="array" aca="1" ref="BD44" ca="1">INDIRECT("'5)個別表'!J"&amp;(A44-1)*39+29)</f>
        <v>0</v>
      </c>
      <c r="BE44" cm="1">
        <f t="array" aca="1" ref="BE44" ca="1">INDIRECT("'5)個別表'!K"&amp;(A44-1)*39+29)</f>
        <v>0</v>
      </c>
      <c r="BF44" cm="1">
        <f t="array" aca="1" ref="BF44" ca="1">INDIRECT("'5)個別表'!C"&amp;(A44-1)*39+30)</f>
        <v>0</v>
      </c>
      <c r="BG44" cm="1">
        <f t="array" aca="1" ref="BG44" ca="1">INDIRECT("'5)個別表'!D"&amp;(A44-1)*39+30)</f>
        <v>0</v>
      </c>
      <c r="BH44" cm="1">
        <f t="array" aca="1" ref="BH44" ca="1">INDIRECT("'5)個別表'!E"&amp;(A44-1)*39+30)</f>
        <v>0</v>
      </c>
      <c r="BI44" cm="1">
        <f t="array" aca="1" ref="BI44" ca="1">INDIRECT("'5)個別表'!F"&amp;(A44-1)*39+30)</f>
        <v>0</v>
      </c>
      <c r="BJ44" cm="1">
        <f t="array" aca="1" ref="BJ44" ca="1">INDIRECT("'5)個別表'!G"&amp;(A44-1)*39+30)</f>
        <v>0</v>
      </c>
      <c r="BK44" cm="1">
        <f t="array" aca="1" ref="BK44" ca="1">INDIRECT("'5)個別表'!H"&amp;(A44-1)*39+30)</f>
        <v>0</v>
      </c>
      <c r="BL44" cm="1">
        <f t="array" aca="1" ref="BL44" ca="1">INDIRECT("'5)個別表'!I"&amp;(A44-1)*39+30)</f>
        <v>0</v>
      </c>
      <c r="BM44" cm="1">
        <f t="array" aca="1" ref="BM44" ca="1">INDIRECT("'5)個別表'!J"&amp;(A44-1)*39+30)</f>
        <v>0</v>
      </c>
      <c r="BN44" cm="1">
        <f t="array" aca="1" ref="BN44" ca="1">INDIRECT("'5)個別表'!K"&amp;(A44-1)*39+30)</f>
        <v>0</v>
      </c>
      <c r="BO44" cm="1">
        <f t="array" aca="1" ref="BO44" ca="1">INDIRECT("'5)個別表'!C"&amp;(A44-1)*39+31)</f>
        <v>0</v>
      </c>
      <c r="BP44" cm="1">
        <f t="array" aca="1" ref="BP44" ca="1">INDIRECT("'5)個別表'!D"&amp;(A44-1)*39+31)</f>
        <v>0</v>
      </c>
      <c r="BQ44" cm="1">
        <f t="array" aca="1" ref="BQ44" ca="1">INDIRECT("'5)個別表'!E"&amp;(A44-1)*39+31)</f>
        <v>0</v>
      </c>
      <c r="BR44" cm="1">
        <f t="array" aca="1" ref="BR44" ca="1">INDIRECT("'5)個別表'!F"&amp;(A44-1)*39+31)</f>
        <v>0</v>
      </c>
      <c r="BS44" cm="1">
        <f t="array" aca="1" ref="BS44" ca="1">INDIRECT("'5)個別表'!G"&amp;(A44-1)*39+31)</f>
        <v>0</v>
      </c>
      <c r="BT44" cm="1">
        <f t="array" aca="1" ref="BT44" ca="1">INDIRECT("'5)個別表'!H"&amp;(A44-1)*39+31)</f>
        <v>0</v>
      </c>
      <c r="BU44" cm="1">
        <f t="array" aca="1" ref="BU44" ca="1">INDIRECT("'5)個別表'!I"&amp;(A44-1)*39+31)</f>
        <v>0</v>
      </c>
      <c r="BV44" cm="1">
        <f t="array" aca="1" ref="BV44" ca="1">INDIRECT("'5)個別表'!J"&amp;(A44-1)*39+31)</f>
        <v>0</v>
      </c>
      <c r="BW44" cm="1">
        <f t="array" aca="1" ref="BW44" ca="1">INDIRECT("'5)個別表'!K"&amp;(A44-1)*39+31)</f>
        <v>0</v>
      </c>
      <c r="BX44" cm="1">
        <f t="array" aca="1" ref="BX44" ca="1">INDIRECT("'5)個別表'!C"&amp;(A44-1)*39+32)</f>
        <v>0</v>
      </c>
      <c r="BY44" cm="1">
        <f t="array" aca="1" ref="BY44" ca="1">INDIRECT("'5)個別表'!D"&amp;(A44-1)*39+32)</f>
        <v>0</v>
      </c>
      <c r="BZ44" cm="1">
        <f t="array" aca="1" ref="BZ44" ca="1">INDIRECT("'5)個別表'!E"&amp;(A44-1)*39+32)</f>
        <v>0</v>
      </c>
      <c r="CA44" cm="1">
        <f t="array" aca="1" ref="CA44" ca="1">INDIRECT("'5)個別表'!F"&amp;(A44-1)*39+32)</f>
        <v>0</v>
      </c>
      <c r="CB44" cm="1">
        <f t="array" aca="1" ref="CB44" ca="1">INDIRECT("'5)個別表'!G"&amp;(A44-1)*39+32)</f>
        <v>0</v>
      </c>
      <c r="CC44" cm="1">
        <f t="array" aca="1" ref="CC44" ca="1">INDIRECT("'5)個別表'!H"&amp;(A44-1)*39+32)</f>
        <v>0</v>
      </c>
      <c r="CD44" cm="1">
        <f t="array" aca="1" ref="CD44" ca="1">INDIRECT("'5)個別表'!I"&amp;(A44-1)*39+32)</f>
        <v>0</v>
      </c>
      <c r="CE44" cm="1">
        <f t="array" aca="1" ref="CE44" ca="1">INDIRECT("'5)個別表'!J"&amp;(A44-1)*39+32)</f>
        <v>0</v>
      </c>
      <c r="CF44" cm="1">
        <f t="array" aca="1" ref="CF44" ca="1">INDIRECT("'5)個別表'!K"&amp;(A44-1)*39+32)</f>
        <v>0</v>
      </c>
      <c r="CG44" t="str" cm="1">
        <f t="array" aca="1" ref="CG44" ca="1">INDIRECT("'5)個別表'!A"&amp;(A44-1)*39+33)</f>
        <v>⑧選択してください（プルダウン）</v>
      </c>
      <c r="CH44" cm="1">
        <f t="array" aca="1" ref="CH44" ca="1">INDIRECT("'5)個別表'!C"&amp;(A44-1)*39+33)</f>
        <v>0</v>
      </c>
      <c r="CI44" cm="1">
        <f t="array" aca="1" ref="CI44" ca="1">INDIRECT("'5)個別表'!D"&amp;(A44-1)*39+33)</f>
        <v>0</v>
      </c>
      <c r="CJ44" cm="1">
        <f t="array" aca="1" ref="CJ44" ca="1">INDIRECT("'5)個別表'!E"&amp;(A44-1)*39+33)</f>
        <v>0</v>
      </c>
      <c r="CK44" cm="1">
        <f t="array" aca="1" ref="CK44" ca="1">INDIRECT("'5)個別表'!F"&amp;(A44-1)*39+33)</f>
        <v>0</v>
      </c>
      <c r="CL44" cm="1">
        <f t="array" aca="1" ref="CL44" ca="1">INDIRECT("'5)個別表'!G"&amp;(A44-1)*39+33)</f>
        <v>0</v>
      </c>
      <c r="CM44" cm="1">
        <f t="array" aca="1" ref="CM44" ca="1">INDIRECT("'5)個別表'!H"&amp;(A44-1)*39+33)</f>
        <v>0</v>
      </c>
      <c r="CN44" cm="1">
        <f t="array" aca="1" ref="CN44" ca="1">INDIRECT("'5)個別表'!I"&amp;(A44-1)*39+33)</f>
        <v>0</v>
      </c>
      <c r="CO44" cm="1">
        <f t="array" aca="1" ref="CO44" ca="1">INDIRECT("'5)個別表'!J"&amp;(A44-1)*39+33)</f>
        <v>0</v>
      </c>
      <c r="CP44" cm="1">
        <f t="array" aca="1" ref="CP44" ca="1">INDIRECT("'5)個別表'!K"&amp;(A44-1)*39+33)</f>
        <v>0</v>
      </c>
      <c r="CQ44" cm="1">
        <f t="array" aca="1" ref="CQ44" ca="1">INDIRECT("'5)個別表'!C"&amp;(A44-1)*39+34)</f>
        <v>0</v>
      </c>
      <c r="CR44" cm="1">
        <f t="array" aca="1" ref="CR44" ca="1">INDIRECT("'5)個別表'!D"&amp;(A44-1)*39+34)</f>
        <v>0</v>
      </c>
      <c r="CS44" cm="1">
        <f t="array" aca="1" ref="CS44" ca="1">INDIRECT("'5)個別表'!E"&amp;(A44-1)*39+34)</f>
        <v>0</v>
      </c>
      <c r="CT44" cm="1">
        <f t="array" aca="1" ref="CT44" ca="1">INDIRECT("'5)個別表'!F"&amp;(A44-1)*39+34)</f>
        <v>0</v>
      </c>
      <c r="CU44" cm="1">
        <f t="array" aca="1" ref="CU44" ca="1">INDIRECT("'5)個別表'!G"&amp;(A44-1)*39+34)</f>
        <v>0</v>
      </c>
      <c r="CV44" cm="1">
        <f t="array" aca="1" ref="CV44" ca="1">INDIRECT("'5)個別表'!H"&amp;(A44-1)*39+34)</f>
        <v>0</v>
      </c>
      <c r="CW44" cm="1">
        <f t="array" aca="1" ref="CW44" ca="1">INDIRECT("'5)個別表'!I"&amp;(A44-1)*39+34)</f>
        <v>0</v>
      </c>
      <c r="CX44" cm="1">
        <f t="array" aca="1" ref="CX44" ca="1">INDIRECT("'5)個別表'!J"&amp;(A44-1)*39+34)</f>
        <v>0</v>
      </c>
      <c r="CY44" cm="1">
        <f t="array" aca="1" ref="CY44" ca="1">INDIRECT("'5)個別表'!K"&amp;(A44-1)*39+34)</f>
        <v>0</v>
      </c>
      <c r="CZ44" cm="1">
        <f t="array" aca="1" ref="CZ44" ca="1">INDIRECT("'5)個別表'!C"&amp;(A44-1)*39+35)</f>
        <v>0</v>
      </c>
      <c r="DA44" cm="1">
        <f t="array" aca="1" ref="DA44" ca="1">INDIRECT("'5)個別表'!D"&amp;(A44-1)*39+35)</f>
        <v>0</v>
      </c>
      <c r="DB44" cm="1">
        <f t="array" aca="1" ref="DB44" ca="1">INDIRECT("'5)個別表'!E"&amp;(A44-1)*39+35)</f>
        <v>0</v>
      </c>
      <c r="DC44" cm="1">
        <f t="array" aca="1" ref="DC44" ca="1">INDIRECT("'5)個別表'!F"&amp;(A44-1)*39+35)</f>
        <v>0</v>
      </c>
      <c r="DD44" cm="1">
        <f t="array" aca="1" ref="DD44" ca="1">INDIRECT("'5)個別表'!G"&amp;(A44-1)*39+35)</f>
        <v>0</v>
      </c>
      <c r="DE44" cm="1">
        <f t="array" aca="1" ref="DE44" ca="1">INDIRECT("'5)個別表'!H"&amp;(A44-1)*39+35)</f>
        <v>0</v>
      </c>
      <c r="DF44" cm="1">
        <f t="array" aca="1" ref="DF44" ca="1">INDIRECT("'5)個別表'!I"&amp;(A44-1)*39+35)</f>
        <v>0</v>
      </c>
      <c r="DG44" cm="1">
        <f t="array" aca="1" ref="DG44" ca="1">INDIRECT("'5)個別表'!J"&amp;(A44-1)*39+35)</f>
        <v>0</v>
      </c>
      <c r="DH44" cm="1">
        <f t="array" aca="1" ref="DH44" ca="1">INDIRECT("'5)個別表'!K"&amp;(A44-1)*39+35)</f>
        <v>0</v>
      </c>
      <c r="DI44" cm="1">
        <f t="array" aca="1" ref="DI44" ca="1">INDIRECT("'5)個別表'!C"&amp;(A44-1)*39+36)</f>
        <v>0</v>
      </c>
      <c r="DJ44" cm="1">
        <f t="array" aca="1" ref="DJ44" ca="1">INDIRECT("'5)個別表'!D"&amp;(A44-1)*39+36)</f>
        <v>0</v>
      </c>
      <c r="DK44" cm="1">
        <f t="array" aca="1" ref="DK44" ca="1">INDIRECT("'5)個別表'!E"&amp;(A44-1)*39+36)</f>
        <v>0</v>
      </c>
      <c r="DL44" cm="1">
        <f t="array" aca="1" ref="DL44" ca="1">INDIRECT("'5)個別表'!F"&amp;(A44-1)*39+36)</f>
        <v>0</v>
      </c>
      <c r="DM44" cm="1">
        <f t="array" aca="1" ref="DM44" ca="1">INDIRECT("'5)個別表'!G"&amp;(A44-1)*39+36)</f>
        <v>0</v>
      </c>
      <c r="DN44" cm="1">
        <f t="array" aca="1" ref="DN44" ca="1">INDIRECT("'5)個別表'!H"&amp;(A44-1)*39+36)</f>
        <v>0</v>
      </c>
      <c r="DO44" cm="1">
        <f t="array" aca="1" ref="DO44" ca="1">INDIRECT("'5)個別表'!I"&amp;(A44-1)*39+36)</f>
        <v>0</v>
      </c>
      <c r="DP44" cm="1">
        <f t="array" aca="1" ref="DP44" ca="1">INDIRECT("'5)個別表'!J"&amp;(A44-1)*39+36)</f>
        <v>0</v>
      </c>
      <c r="DQ44" cm="1">
        <f t="array" aca="1" ref="DQ44" ca="1">INDIRECT("'5)個別表'!K"&amp;(A44-1)*39+36)</f>
        <v>0</v>
      </c>
      <c r="DR44" cm="1">
        <f t="array" aca="1" ref="DR44" ca="1">INDIRECT("'5)個別表'!C"&amp;(A44-1)*39+37)</f>
        <v>0</v>
      </c>
      <c r="DS44" cm="1">
        <f t="array" aca="1" ref="DS44" ca="1">INDIRECT("'5)個別表'!D"&amp;(A44-1)*39+37)</f>
        <v>0</v>
      </c>
      <c r="DT44" cm="1">
        <f t="array" aca="1" ref="DT44" ca="1">INDIRECT("'5)個別表'!E"&amp;(A44-1)*39+37)</f>
        <v>0</v>
      </c>
      <c r="DU44" cm="1">
        <f t="array" aca="1" ref="DU44" ca="1">INDIRECT("'5)個別表'!F"&amp;(A44-1)*39+37)</f>
        <v>0</v>
      </c>
      <c r="DV44" cm="1">
        <f t="array" aca="1" ref="DV44" ca="1">INDIRECT("'5)個別表'!G"&amp;(A44-1)*39+37)</f>
        <v>0</v>
      </c>
      <c r="DW44" cm="1">
        <f t="array" aca="1" ref="DW44" ca="1">INDIRECT("'5)個別表'!H"&amp;(A44-1)*39+37)</f>
        <v>0</v>
      </c>
      <c r="DX44" cm="1">
        <f t="array" aca="1" ref="DX44" ca="1">INDIRECT("'5)個別表'!I"&amp;(A44-1)*39+37)</f>
        <v>0</v>
      </c>
      <c r="DY44" cm="1">
        <f t="array" aca="1" ref="DY44" ca="1">INDIRECT("'5)個別表'!J"&amp;(A44-1)*39+37)</f>
        <v>0</v>
      </c>
      <c r="DZ44" cm="1">
        <f t="array" aca="1" ref="DZ44" ca="1">INDIRECT("'5)個別表'!K"&amp;(A44-1)*39+37)</f>
        <v>0</v>
      </c>
      <c r="EA44" cm="1">
        <f t="array" aca="1" ref="EA44" ca="1">INDIRECT("'5)個別表'!C"&amp;(A44-1)*39+38)</f>
        <v>0</v>
      </c>
      <c r="EB44" cm="1">
        <f t="array" aca="1" ref="EB44" ca="1">INDIRECT("'5)個別表'!D"&amp;(A44-1)*39+38)</f>
        <v>0</v>
      </c>
      <c r="EC44" cm="1">
        <f t="array" aca="1" ref="EC44" ca="1">INDIRECT("'5)個別表'!E"&amp;(A44-1)*39+38)</f>
        <v>0</v>
      </c>
      <c r="ED44" cm="1">
        <f t="array" aca="1" ref="ED44" ca="1">INDIRECT("'5)個別表'!F"&amp;(A44-1)*39+38)</f>
        <v>0</v>
      </c>
      <c r="EE44" cm="1">
        <f t="array" aca="1" ref="EE44" ca="1">INDIRECT("'5)個別表'!G"&amp;(A44-1)*39+38)</f>
        <v>0</v>
      </c>
      <c r="EF44" cm="1">
        <f t="array" aca="1" ref="EF44" ca="1">INDIRECT("'5)個別表'!H"&amp;(A44-1)*39+38)</f>
        <v>0</v>
      </c>
      <c r="EG44" cm="1">
        <f t="array" aca="1" ref="EG44" ca="1">INDIRECT("'5)個別表'!I"&amp;(A44-1)*39+38)</f>
        <v>0</v>
      </c>
      <c r="EH44" cm="1">
        <f t="array" aca="1" ref="EH44" ca="1">INDIRECT("'5)個別表'!J"&amp;(A44-1)*39+38)</f>
        <v>0</v>
      </c>
      <c r="EI44" cm="1">
        <f t="array" aca="1" ref="EI44" ca="1">INDIRECT("'5)個別表'!K"&amp;(A44-1)*39+38)</f>
        <v>0</v>
      </c>
      <c r="EJ44" t="str" cm="1">
        <f t="array" aca="1" ref="EJ44" ca="1">INDIRECT("'5)個別表'!C"&amp;(A44-1)*39+39)</f>
        <v>空欄あり</v>
      </c>
      <c r="EK44" t="str" cm="1">
        <f t="array" aca="1" ref="EK44" ca="1">INDIRECT("'5)個別表'!D"&amp;(A44-1)*39+39)</f>
        <v>空欄あり</v>
      </c>
      <c r="EL44" t="str" cm="1">
        <f t="array" aca="1" ref="EL44" ca="1">INDIRECT("'5)個別表'!C"&amp;(A44-1)*39+40)</f>
        <v>-</v>
      </c>
      <c r="EM44" t="str" cm="1">
        <f t="array" aca="1" ref="EM44" ca="1">INDIRECT("'5)個別表'!D"&amp;(A44-1)*39+40)</f>
        <v>-</v>
      </c>
      <c r="EN44" t="str" cm="1">
        <f t="array" aca="1" ref="EN44" ca="1">INDIRECT("'5)個別表'!E"&amp;(A44-1)*39+40)</f>
        <v>-</v>
      </c>
    </row>
    <row r="45" spans="1:144">
      <c r="A45">
        <v>44</v>
      </c>
      <c r="B45" cm="1">
        <f t="array" aca="1" ref="B45" ca="1">INDIRECT("'5)個別表'!H"&amp;(A45-1)*39+5)</f>
        <v>0</v>
      </c>
      <c r="C45" cm="1">
        <f t="array" aca="1" ref="C45" ca="1">INDIRECT("'5)個別表'!C"&amp;(A45-1)*39+7)</f>
        <v>0</v>
      </c>
      <c r="D45" cm="1">
        <f t="array" aca="1" ref="D45" ca="1">INDIRECT("'5)個別表'!C"&amp;(A45-1)*39+8)</f>
        <v>0</v>
      </c>
      <c r="E45" cm="1">
        <f t="array" aca="1" ref="E45" ca="1">INDIRECT("'5)個別表'!C"&amp;(A45-1)*39+9)</f>
        <v>0</v>
      </c>
      <c r="F45" cm="1">
        <f t="array" aca="1" ref="F45" ca="1">INDIRECT("'5)個別表'!C"&amp;(A45-1)*39+10)</f>
        <v>0</v>
      </c>
      <c r="G45" cm="1">
        <f t="array" aca="1" ref="G45" ca="1">INDIRECT("'5)個別表'!F"&amp;(A45-1)*39+10)</f>
        <v>0</v>
      </c>
      <c r="H45" cm="1">
        <f t="array" aca="1" ref="H45" ca="1">INDIRECT("'5)個別表'!I"&amp;(A45-1)*39+10)</f>
        <v>0</v>
      </c>
      <c r="I45" cm="1">
        <f t="array" aca="1" ref="I45" ca="1">INDIRECT("'5)個別表'!C"&amp;(A45-1)*39+11)</f>
        <v>0</v>
      </c>
      <c r="J45" cm="1">
        <f t="array" aca="1" ref="J45" ca="1">INDIRECT("'5)個別表'!C"&amp;(A45-1)*39+12)</f>
        <v>0</v>
      </c>
      <c r="K45" cm="1">
        <f t="array" aca="1" ref="K45" ca="1">INDIRECT("'5)個別表'!C"&amp;(A45-1)*39+16)</f>
        <v>0</v>
      </c>
      <c r="L45" cm="1">
        <f t="array" aca="1" ref="L45" ca="1">INDIRECT("'5)個別表'!F"&amp;(A45-1)*39+16)</f>
        <v>0</v>
      </c>
      <c r="M45" cm="1">
        <f t="array" aca="1" ref="M45" ca="1">INDIRECT("'5)個別表'!H"&amp;(A45-1)*39+16)</f>
        <v>0</v>
      </c>
      <c r="N45" cm="1">
        <f t="array" aca="1" ref="N45" ca="1">INDIRECT("'5)個別表'!J"&amp;(A45-1)*39+16)</f>
        <v>0</v>
      </c>
      <c r="O45" cm="1">
        <f t="array" aca="1" ref="O45" ca="1">INDIRECT("'5)個別表'!C"&amp;(A45-1)*39+17)</f>
        <v>0</v>
      </c>
      <c r="P45" cm="1">
        <f t="array" aca="1" ref="P45" ca="1">INDIRECT("'5)個別表'!F"&amp;(A45-1)*39+17)</f>
        <v>0</v>
      </c>
      <c r="Q45" cm="1">
        <f t="array" aca="1" ref="Q45" ca="1">INDIRECT("'5)個別表'!H"&amp;(A45-1)*39+17)</f>
        <v>0</v>
      </c>
      <c r="R45" cm="1">
        <f t="array" aca="1" ref="R45" ca="1">INDIRECT("'5)個別表'!J"&amp;(A45-1)*39+17)</f>
        <v>0</v>
      </c>
      <c r="S45" cm="1">
        <f t="array" aca="1" ref="S45" ca="1">INDIRECT("'5)個別表'!C"&amp;(A45-1)*39+18)</f>
        <v>0</v>
      </c>
      <c r="T45" cm="1">
        <f t="array" aca="1" ref="T45" ca="1">INDIRECT("'5)個別表'!D"&amp;(A45-1)*39+23)</f>
        <v>0</v>
      </c>
      <c r="U45" cm="1">
        <f t="array" aca="1" ref="U45" ca="1">INDIRECT("'5)個別表'!I"&amp;(A45-1)*39+23)</f>
        <v>0</v>
      </c>
      <c r="V45" cm="1">
        <f t="array" aca="1" ref="V45" ca="1">INDIRECT("'5)個別表'!C"&amp;(A45-1)*39+26)</f>
        <v>0</v>
      </c>
      <c r="W45" cm="1">
        <f t="array" aca="1" ref="W45" ca="1">INDIRECT("'5)個別表'!D"&amp;(A45-1)*39+26)</f>
        <v>0</v>
      </c>
      <c r="X45" cm="1">
        <f t="array" aca="1" ref="X45" ca="1">INDIRECT("'5)個別表'!E"&amp;(A45-1)*39+26)</f>
        <v>0</v>
      </c>
      <c r="Y45" cm="1">
        <f t="array" aca="1" ref="Y45" ca="1">INDIRECT("'5)個別表'!F"&amp;(A45-1)*39+26)</f>
        <v>0</v>
      </c>
      <c r="Z45" cm="1">
        <f t="array" aca="1" ref="Z45" ca="1">INDIRECT("'5)個別表'!G"&amp;(A45-1)*39+26)</f>
        <v>0</v>
      </c>
      <c r="AA45" cm="1">
        <f t="array" aca="1" ref="AA45" ca="1">INDIRECT("'5)個別表'!H"&amp;(A45-1)*39+26)</f>
        <v>0</v>
      </c>
      <c r="AB45" cm="1">
        <f t="array" aca="1" ref="AB45" ca="1">INDIRECT("'5)個別表'!I"&amp;(A45-1)*39+26)</f>
        <v>0</v>
      </c>
      <c r="AC45" cm="1">
        <f t="array" aca="1" ref="AC45" ca="1">INDIRECT("'5)個別表'!J"&amp;(A45-1)*39+26)</f>
        <v>0</v>
      </c>
      <c r="AD45" cm="1">
        <f t="array" aca="1" ref="AD45" ca="1">INDIRECT("'5)個別表'!K"&amp;(A45-1)*39+26)</f>
        <v>0</v>
      </c>
      <c r="AE45" cm="1">
        <f t="array" aca="1" ref="AE45" ca="1">INDIRECT("'5)個別表'!C"&amp;(A45-1)*39+27)</f>
        <v>0</v>
      </c>
      <c r="AF45" cm="1">
        <f t="array" aca="1" ref="AF45" ca="1">INDIRECT("'5)個別表'!D"&amp;(A45-1)*39+27)</f>
        <v>0</v>
      </c>
      <c r="AG45" cm="1">
        <f t="array" aca="1" ref="AG45" ca="1">INDIRECT("'5)個別表'!E"&amp;(A45-1)*39+27)</f>
        <v>0</v>
      </c>
      <c r="AH45" cm="1">
        <f t="array" aca="1" ref="AH45" ca="1">INDIRECT("'5)個別表'!F"&amp;(A45-1)*39+27)</f>
        <v>0</v>
      </c>
      <c r="AI45" cm="1">
        <f t="array" aca="1" ref="AI45" ca="1">INDIRECT("'5)個別表'!G"&amp;(A45-1)*39+27)</f>
        <v>0</v>
      </c>
      <c r="AJ45" cm="1">
        <f t="array" aca="1" ref="AJ45" ca="1">INDIRECT("'5)個別表'!H"&amp;(A45-1)*39+27)</f>
        <v>0</v>
      </c>
      <c r="AK45" cm="1">
        <f t="array" aca="1" ref="AK45" ca="1">INDIRECT("'5)個別表'!I"&amp;(A45-1)*39+27)</f>
        <v>0</v>
      </c>
      <c r="AL45" cm="1">
        <f t="array" aca="1" ref="AL45" ca="1">INDIRECT("'5)個別表'!J"&amp;(A45-1)*39+27)</f>
        <v>0</v>
      </c>
      <c r="AM45" cm="1">
        <f t="array" aca="1" ref="AM45" ca="1">INDIRECT("'5)個別表'!K"&amp;(A45-1)*39+27)</f>
        <v>0</v>
      </c>
      <c r="AN45" cm="1">
        <f t="array" aca="1" ref="AN45" ca="1">INDIRECT("'5)個別表'!C"&amp;(A45-1)*39+28)</f>
        <v>0</v>
      </c>
      <c r="AO45" cm="1">
        <f t="array" aca="1" ref="AO45" ca="1">INDIRECT("'5)個別表'!D"&amp;(A45-1)*39+28)</f>
        <v>0</v>
      </c>
      <c r="AP45" cm="1">
        <f t="array" aca="1" ref="AP45" ca="1">INDIRECT("'5)個別表'!E"&amp;(A45-1)*39+28)</f>
        <v>0</v>
      </c>
      <c r="AQ45" cm="1">
        <f t="array" aca="1" ref="AQ45" ca="1">INDIRECT("'5)個別表'!F"&amp;(A45-1)*39+28)</f>
        <v>0</v>
      </c>
      <c r="AR45" cm="1">
        <f t="array" aca="1" ref="AR45" ca="1">INDIRECT("'5)個別表'!G"&amp;(A45-1)*39+28)</f>
        <v>0</v>
      </c>
      <c r="AS45" cm="1">
        <f t="array" aca="1" ref="AS45" ca="1">INDIRECT("'5)個別表'!H"&amp;(A45-1)*39+28)</f>
        <v>0</v>
      </c>
      <c r="AT45" cm="1">
        <f t="array" aca="1" ref="AT45" ca="1">INDIRECT("'5)個別表'!I"&amp;(A45-1)*39+28)</f>
        <v>0</v>
      </c>
      <c r="AU45" cm="1">
        <f t="array" aca="1" ref="AU45" ca="1">INDIRECT("'5)個別表'!J"&amp;(A45-1)*39+28)</f>
        <v>0</v>
      </c>
      <c r="AV45" cm="1">
        <f t="array" aca="1" ref="AV45" ca="1">INDIRECT("'5)個別表'!K"&amp;(A45-1)*39+28)</f>
        <v>0</v>
      </c>
      <c r="AW45" cm="1">
        <f t="array" aca="1" ref="AW45" ca="1">INDIRECT("'5)個別表'!C"&amp;(A45-1)*39+29)</f>
        <v>0</v>
      </c>
      <c r="AX45" cm="1">
        <f t="array" aca="1" ref="AX45" ca="1">INDIRECT("'5)個別表'!D"&amp;(A45-1)*39+29)</f>
        <v>0</v>
      </c>
      <c r="AY45" cm="1">
        <f t="array" aca="1" ref="AY45" ca="1">INDIRECT("'5)個別表'!E"&amp;(A45-1)*39+29)</f>
        <v>0</v>
      </c>
      <c r="AZ45" cm="1">
        <f t="array" aca="1" ref="AZ45" ca="1">INDIRECT("'5)個別表'!F"&amp;(A45-1)*39+29)</f>
        <v>0</v>
      </c>
      <c r="BA45" cm="1">
        <f t="array" aca="1" ref="BA45" ca="1">INDIRECT("'5)個別表'!G"&amp;(A45-1)*39+29)</f>
        <v>0</v>
      </c>
      <c r="BB45" cm="1">
        <f t="array" aca="1" ref="BB45" ca="1">INDIRECT("'5)個別表'!H"&amp;(A45-1)*39+29)</f>
        <v>0</v>
      </c>
      <c r="BC45" cm="1">
        <f t="array" aca="1" ref="BC45" ca="1">INDIRECT("'5)個別表'!I"&amp;(A45-1)*39+29)</f>
        <v>0</v>
      </c>
      <c r="BD45" cm="1">
        <f t="array" aca="1" ref="BD45" ca="1">INDIRECT("'5)個別表'!J"&amp;(A45-1)*39+29)</f>
        <v>0</v>
      </c>
      <c r="BE45" cm="1">
        <f t="array" aca="1" ref="BE45" ca="1">INDIRECT("'5)個別表'!K"&amp;(A45-1)*39+29)</f>
        <v>0</v>
      </c>
      <c r="BF45" cm="1">
        <f t="array" aca="1" ref="BF45" ca="1">INDIRECT("'5)個別表'!C"&amp;(A45-1)*39+30)</f>
        <v>0</v>
      </c>
      <c r="BG45" cm="1">
        <f t="array" aca="1" ref="BG45" ca="1">INDIRECT("'5)個別表'!D"&amp;(A45-1)*39+30)</f>
        <v>0</v>
      </c>
      <c r="BH45" cm="1">
        <f t="array" aca="1" ref="BH45" ca="1">INDIRECT("'5)個別表'!E"&amp;(A45-1)*39+30)</f>
        <v>0</v>
      </c>
      <c r="BI45" cm="1">
        <f t="array" aca="1" ref="BI45" ca="1">INDIRECT("'5)個別表'!F"&amp;(A45-1)*39+30)</f>
        <v>0</v>
      </c>
      <c r="BJ45" cm="1">
        <f t="array" aca="1" ref="BJ45" ca="1">INDIRECT("'5)個別表'!G"&amp;(A45-1)*39+30)</f>
        <v>0</v>
      </c>
      <c r="BK45" cm="1">
        <f t="array" aca="1" ref="BK45" ca="1">INDIRECT("'5)個別表'!H"&amp;(A45-1)*39+30)</f>
        <v>0</v>
      </c>
      <c r="BL45" cm="1">
        <f t="array" aca="1" ref="BL45" ca="1">INDIRECT("'5)個別表'!I"&amp;(A45-1)*39+30)</f>
        <v>0</v>
      </c>
      <c r="BM45" cm="1">
        <f t="array" aca="1" ref="BM45" ca="1">INDIRECT("'5)個別表'!J"&amp;(A45-1)*39+30)</f>
        <v>0</v>
      </c>
      <c r="BN45" cm="1">
        <f t="array" aca="1" ref="BN45" ca="1">INDIRECT("'5)個別表'!K"&amp;(A45-1)*39+30)</f>
        <v>0</v>
      </c>
      <c r="BO45" cm="1">
        <f t="array" aca="1" ref="BO45" ca="1">INDIRECT("'5)個別表'!C"&amp;(A45-1)*39+31)</f>
        <v>0</v>
      </c>
      <c r="BP45" cm="1">
        <f t="array" aca="1" ref="BP45" ca="1">INDIRECT("'5)個別表'!D"&amp;(A45-1)*39+31)</f>
        <v>0</v>
      </c>
      <c r="BQ45" cm="1">
        <f t="array" aca="1" ref="BQ45" ca="1">INDIRECT("'5)個別表'!E"&amp;(A45-1)*39+31)</f>
        <v>0</v>
      </c>
      <c r="BR45" cm="1">
        <f t="array" aca="1" ref="BR45" ca="1">INDIRECT("'5)個別表'!F"&amp;(A45-1)*39+31)</f>
        <v>0</v>
      </c>
      <c r="BS45" cm="1">
        <f t="array" aca="1" ref="BS45" ca="1">INDIRECT("'5)個別表'!G"&amp;(A45-1)*39+31)</f>
        <v>0</v>
      </c>
      <c r="BT45" cm="1">
        <f t="array" aca="1" ref="BT45" ca="1">INDIRECT("'5)個別表'!H"&amp;(A45-1)*39+31)</f>
        <v>0</v>
      </c>
      <c r="BU45" cm="1">
        <f t="array" aca="1" ref="BU45" ca="1">INDIRECT("'5)個別表'!I"&amp;(A45-1)*39+31)</f>
        <v>0</v>
      </c>
      <c r="BV45" cm="1">
        <f t="array" aca="1" ref="BV45" ca="1">INDIRECT("'5)個別表'!J"&amp;(A45-1)*39+31)</f>
        <v>0</v>
      </c>
      <c r="BW45" cm="1">
        <f t="array" aca="1" ref="BW45" ca="1">INDIRECT("'5)個別表'!K"&amp;(A45-1)*39+31)</f>
        <v>0</v>
      </c>
      <c r="BX45" cm="1">
        <f t="array" aca="1" ref="BX45" ca="1">INDIRECT("'5)個別表'!C"&amp;(A45-1)*39+32)</f>
        <v>0</v>
      </c>
      <c r="BY45" cm="1">
        <f t="array" aca="1" ref="BY45" ca="1">INDIRECT("'5)個別表'!D"&amp;(A45-1)*39+32)</f>
        <v>0</v>
      </c>
      <c r="BZ45" cm="1">
        <f t="array" aca="1" ref="BZ45" ca="1">INDIRECT("'5)個別表'!E"&amp;(A45-1)*39+32)</f>
        <v>0</v>
      </c>
      <c r="CA45" cm="1">
        <f t="array" aca="1" ref="CA45" ca="1">INDIRECT("'5)個別表'!F"&amp;(A45-1)*39+32)</f>
        <v>0</v>
      </c>
      <c r="CB45" cm="1">
        <f t="array" aca="1" ref="CB45" ca="1">INDIRECT("'5)個別表'!G"&amp;(A45-1)*39+32)</f>
        <v>0</v>
      </c>
      <c r="CC45" cm="1">
        <f t="array" aca="1" ref="CC45" ca="1">INDIRECT("'5)個別表'!H"&amp;(A45-1)*39+32)</f>
        <v>0</v>
      </c>
      <c r="CD45" cm="1">
        <f t="array" aca="1" ref="CD45" ca="1">INDIRECT("'5)個別表'!I"&amp;(A45-1)*39+32)</f>
        <v>0</v>
      </c>
      <c r="CE45" cm="1">
        <f t="array" aca="1" ref="CE45" ca="1">INDIRECT("'5)個別表'!J"&amp;(A45-1)*39+32)</f>
        <v>0</v>
      </c>
      <c r="CF45" cm="1">
        <f t="array" aca="1" ref="CF45" ca="1">INDIRECT("'5)個別表'!K"&amp;(A45-1)*39+32)</f>
        <v>0</v>
      </c>
      <c r="CG45" t="str" cm="1">
        <f t="array" aca="1" ref="CG45" ca="1">INDIRECT("'5)個別表'!A"&amp;(A45-1)*39+33)</f>
        <v>⑧選択してください（プルダウン）</v>
      </c>
      <c r="CH45" cm="1">
        <f t="array" aca="1" ref="CH45" ca="1">INDIRECT("'5)個別表'!C"&amp;(A45-1)*39+33)</f>
        <v>0</v>
      </c>
      <c r="CI45" cm="1">
        <f t="array" aca="1" ref="CI45" ca="1">INDIRECT("'5)個別表'!D"&amp;(A45-1)*39+33)</f>
        <v>0</v>
      </c>
      <c r="CJ45" cm="1">
        <f t="array" aca="1" ref="CJ45" ca="1">INDIRECT("'5)個別表'!E"&amp;(A45-1)*39+33)</f>
        <v>0</v>
      </c>
      <c r="CK45" cm="1">
        <f t="array" aca="1" ref="CK45" ca="1">INDIRECT("'5)個別表'!F"&amp;(A45-1)*39+33)</f>
        <v>0</v>
      </c>
      <c r="CL45" cm="1">
        <f t="array" aca="1" ref="CL45" ca="1">INDIRECT("'5)個別表'!G"&amp;(A45-1)*39+33)</f>
        <v>0</v>
      </c>
      <c r="CM45" cm="1">
        <f t="array" aca="1" ref="CM45" ca="1">INDIRECT("'5)個別表'!H"&amp;(A45-1)*39+33)</f>
        <v>0</v>
      </c>
      <c r="CN45" cm="1">
        <f t="array" aca="1" ref="CN45" ca="1">INDIRECT("'5)個別表'!I"&amp;(A45-1)*39+33)</f>
        <v>0</v>
      </c>
      <c r="CO45" cm="1">
        <f t="array" aca="1" ref="CO45" ca="1">INDIRECT("'5)個別表'!J"&amp;(A45-1)*39+33)</f>
        <v>0</v>
      </c>
      <c r="CP45" cm="1">
        <f t="array" aca="1" ref="CP45" ca="1">INDIRECT("'5)個別表'!K"&amp;(A45-1)*39+33)</f>
        <v>0</v>
      </c>
      <c r="CQ45" cm="1">
        <f t="array" aca="1" ref="CQ45" ca="1">INDIRECT("'5)個別表'!C"&amp;(A45-1)*39+34)</f>
        <v>0</v>
      </c>
      <c r="CR45" cm="1">
        <f t="array" aca="1" ref="CR45" ca="1">INDIRECT("'5)個別表'!D"&amp;(A45-1)*39+34)</f>
        <v>0</v>
      </c>
      <c r="CS45" cm="1">
        <f t="array" aca="1" ref="CS45" ca="1">INDIRECT("'5)個別表'!E"&amp;(A45-1)*39+34)</f>
        <v>0</v>
      </c>
      <c r="CT45" cm="1">
        <f t="array" aca="1" ref="CT45" ca="1">INDIRECT("'5)個別表'!F"&amp;(A45-1)*39+34)</f>
        <v>0</v>
      </c>
      <c r="CU45" cm="1">
        <f t="array" aca="1" ref="CU45" ca="1">INDIRECT("'5)個別表'!G"&amp;(A45-1)*39+34)</f>
        <v>0</v>
      </c>
      <c r="CV45" cm="1">
        <f t="array" aca="1" ref="CV45" ca="1">INDIRECT("'5)個別表'!H"&amp;(A45-1)*39+34)</f>
        <v>0</v>
      </c>
      <c r="CW45" cm="1">
        <f t="array" aca="1" ref="CW45" ca="1">INDIRECT("'5)個別表'!I"&amp;(A45-1)*39+34)</f>
        <v>0</v>
      </c>
      <c r="CX45" cm="1">
        <f t="array" aca="1" ref="CX45" ca="1">INDIRECT("'5)個別表'!J"&amp;(A45-1)*39+34)</f>
        <v>0</v>
      </c>
      <c r="CY45" cm="1">
        <f t="array" aca="1" ref="CY45" ca="1">INDIRECT("'5)個別表'!K"&amp;(A45-1)*39+34)</f>
        <v>0</v>
      </c>
      <c r="CZ45" cm="1">
        <f t="array" aca="1" ref="CZ45" ca="1">INDIRECT("'5)個別表'!C"&amp;(A45-1)*39+35)</f>
        <v>0</v>
      </c>
      <c r="DA45" cm="1">
        <f t="array" aca="1" ref="DA45" ca="1">INDIRECT("'5)個別表'!D"&amp;(A45-1)*39+35)</f>
        <v>0</v>
      </c>
      <c r="DB45" cm="1">
        <f t="array" aca="1" ref="DB45" ca="1">INDIRECT("'5)個別表'!E"&amp;(A45-1)*39+35)</f>
        <v>0</v>
      </c>
      <c r="DC45" cm="1">
        <f t="array" aca="1" ref="DC45" ca="1">INDIRECT("'5)個別表'!F"&amp;(A45-1)*39+35)</f>
        <v>0</v>
      </c>
      <c r="DD45" cm="1">
        <f t="array" aca="1" ref="DD45" ca="1">INDIRECT("'5)個別表'!G"&amp;(A45-1)*39+35)</f>
        <v>0</v>
      </c>
      <c r="DE45" cm="1">
        <f t="array" aca="1" ref="DE45" ca="1">INDIRECT("'5)個別表'!H"&amp;(A45-1)*39+35)</f>
        <v>0</v>
      </c>
      <c r="DF45" cm="1">
        <f t="array" aca="1" ref="DF45" ca="1">INDIRECT("'5)個別表'!I"&amp;(A45-1)*39+35)</f>
        <v>0</v>
      </c>
      <c r="DG45" cm="1">
        <f t="array" aca="1" ref="DG45" ca="1">INDIRECT("'5)個別表'!J"&amp;(A45-1)*39+35)</f>
        <v>0</v>
      </c>
      <c r="DH45" cm="1">
        <f t="array" aca="1" ref="DH45" ca="1">INDIRECT("'5)個別表'!K"&amp;(A45-1)*39+35)</f>
        <v>0</v>
      </c>
      <c r="DI45" cm="1">
        <f t="array" aca="1" ref="DI45" ca="1">INDIRECT("'5)個別表'!C"&amp;(A45-1)*39+36)</f>
        <v>0</v>
      </c>
      <c r="DJ45" cm="1">
        <f t="array" aca="1" ref="DJ45" ca="1">INDIRECT("'5)個別表'!D"&amp;(A45-1)*39+36)</f>
        <v>0</v>
      </c>
      <c r="DK45" cm="1">
        <f t="array" aca="1" ref="DK45" ca="1">INDIRECT("'5)個別表'!E"&amp;(A45-1)*39+36)</f>
        <v>0</v>
      </c>
      <c r="DL45" cm="1">
        <f t="array" aca="1" ref="DL45" ca="1">INDIRECT("'5)個別表'!F"&amp;(A45-1)*39+36)</f>
        <v>0</v>
      </c>
      <c r="DM45" cm="1">
        <f t="array" aca="1" ref="DM45" ca="1">INDIRECT("'5)個別表'!G"&amp;(A45-1)*39+36)</f>
        <v>0</v>
      </c>
      <c r="DN45" cm="1">
        <f t="array" aca="1" ref="DN45" ca="1">INDIRECT("'5)個別表'!H"&amp;(A45-1)*39+36)</f>
        <v>0</v>
      </c>
      <c r="DO45" cm="1">
        <f t="array" aca="1" ref="DO45" ca="1">INDIRECT("'5)個別表'!I"&amp;(A45-1)*39+36)</f>
        <v>0</v>
      </c>
      <c r="DP45" cm="1">
        <f t="array" aca="1" ref="DP45" ca="1">INDIRECT("'5)個別表'!J"&amp;(A45-1)*39+36)</f>
        <v>0</v>
      </c>
      <c r="DQ45" cm="1">
        <f t="array" aca="1" ref="DQ45" ca="1">INDIRECT("'5)個別表'!K"&amp;(A45-1)*39+36)</f>
        <v>0</v>
      </c>
      <c r="DR45" cm="1">
        <f t="array" aca="1" ref="DR45" ca="1">INDIRECT("'5)個別表'!C"&amp;(A45-1)*39+37)</f>
        <v>0</v>
      </c>
      <c r="DS45" cm="1">
        <f t="array" aca="1" ref="DS45" ca="1">INDIRECT("'5)個別表'!D"&amp;(A45-1)*39+37)</f>
        <v>0</v>
      </c>
      <c r="DT45" cm="1">
        <f t="array" aca="1" ref="DT45" ca="1">INDIRECT("'5)個別表'!E"&amp;(A45-1)*39+37)</f>
        <v>0</v>
      </c>
      <c r="DU45" cm="1">
        <f t="array" aca="1" ref="DU45" ca="1">INDIRECT("'5)個別表'!F"&amp;(A45-1)*39+37)</f>
        <v>0</v>
      </c>
      <c r="DV45" cm="1">
        <f t="array" aca="1" ref="DV45" ca="1">INDIRECT("'5)個別表'!G"&amp;(A45-1)*39+37)</f>
        <v>0</v>
      </c>
      <c r="DW45" cm="1">
        <f t="array" aca="1" ref="DW45" ca="1">INDIRECT("'5)個別表'!H"&amp;(A45-1)*39+37)</f>
        <v>0</v>
      </c>
      <c r="DX45" cm="1">
        <f t="array" aca="1" ref="DX45" ca="1">INDIRECT("'5)個別表'!I"&amp;(A45-1)*39+37)</f>
        <v>0</v>
      </c>
      <c r="DY45" cm="1">
        <f t="array" aca="1" ref="DY45" ca="1">INDIRECT("'5)個別表'!J"&amp;(A45-1)*39+37)</f>
        <v>0</v>
      </c>
      <c r="DZ45" cm="1">
        <f t="array" aca="1" ref="DZ45" ca="1">INDIRECT("'5)個別表'!K"&amp;(A45-1)*39+37)</f>
        <v>0</v>
      </c>
      <c r="EA45" cm="1">
        <f t="array" aca="1" ref="EA45" ca="1">INDIRECT("'5)個別表'!C"&amp;(A45-1)*39+38)</f>
        <v>0</v>
      </c>
      <c r="EB45" cm="1">
        <f t="array" aca="1" ref="EB45" ca="1">INDIRECT("'5)個別表'!D"&amp;(A45-1)*39+38)</f>
        <v>0</v>
      </c>
      <c r="EC45" cm="1">
        <f t="array" aca="1" ref="EC45" ca="1">INDIRECT("'5)個別表'!E"&amp;(A45-1)*39+38)</f>
        <v>0</v>
      </c>
      <c r="ED45" cm="1">
        <f t="array" aca="1" ref="ED45" ca="1">INDIRECT("'5)個別表'!F"&amp;(A45-1)*39+38)</f>
        <v>0</v>
      </c>
      <c r="EE45" cm="1">
        <f t="array" aca="1" ref="EE45" ca="1">INDIRECT("'5)個別表'!G"&amp;(A45-1)*39+38)</f>
        <v>0</v>
      </c>
      <c r="EF45" cm="1">
        <f t="array" aca="1" ref="EF45" ca="1">INDIRECT("'5)個別表'!H"&amp;(A45-1)*39+38)</f>
        <v>0</v>
      </c>
      <c r="EG45" cm="1">
        <f t="array" aca="1" ref="EG45" ca="1">INDIRECT("'5)個別表'!I"&amp;(A45-1)*39+38)</f>
        <v>0</v>
      </c>
      <c r="EH45" cm="1">
        <f t="array" aca="1" ref="EH45" ca="1">INDIRECT("'5)個別表'!J"&amp;(A45-1)*39+38)</f>
        <v>0</v>
      </c>
      <c r="EI45" cm="1">
        <f t="array" aca="1" ref="EI45" ca="1">INDIRECT("'5)個別表'!K"&amp;(A45-1)*39+38)</f>
        <v>0</v>
      </c>
      <c r="EJ45" t="str" cm="1">
        <f t="array" aca="1" ref="EJ45" ca="1">INDIRECT("'5)個別表'!C"&amp;(A45-1)*39+39)</f>
        <v>空欄あり</v>
      </c>
      <c r="EK45" t="str" cm="1">
        <f t="array" aca="1" ref="EK45" ca="1">INDIRECT("'5)個別表'!D"&amp;(A45-1)*39+39)</f>
        <v>空欄あり</v>
      </c>
      <c r="EL45" t="str" cm="1">
        <f t="array" aca="1" ref="EL45" ca="1">INDIRECT("'5)個別表'!C"&amp;(A45-1)*39+40)</f>
        <v>-</v>
      </c>
      <c r="EM45" t="str" cm="1">
        <f t="array" aca="1" ref="EM45" ca="1">INDIRECT("'5)個別表'!D"&amp;(A45-1)*39+40)</f>
        <v>-</v>
      </c>
      <c r="EN45" t="str" cm="1">
        <f t="array" aca="1" ref="EN45" ca="1">INDIRECT("'5)個別表'!E"&amp;(A45-1)*39+40)</f>
        <v>-</v>
      </c>
    </row>
    <row r="46" spans="1:144">
      <c r="A46">
        <v>45</v>
      </c>
      <c r="B46" cm="1">
        <f t="array" aca="1" ref="B46" ca="1">INDIRECT("'5)個別表'!H"&amp;(A46-1)*39+5)</f>
        <v>0</v>
      </c>
      <c r="C46" cm="1">
        <f t="array" aca="1" ref="C46" ca="1">INDIRECT("'5)個別表'!C"&amp;(A46-1)*39+7)</f>
        <v>0</v>
      </c>
      <c r="D46" cm="1">
        <f t="array" aca="1" ref="D46" ca="1">INDIRECT("'5)個別表'!C"&amp;(A46-1)*39+8)</f>
        <v>0</v>
      </c>
      <c r="E46" cm="1">
        <f t="array" aca="1" ref="E46" ca="1">INDIRECT("'5)個別表'!C"&amp;(A46-1)*39+9)</f>
        <v>0</v>
      </c>
      <c r="F46" cm="1">
        <f t="array" aca="1" ref="F46" ca="1">INDIRECT("'5)個別表'!C"&amp;(A46-1)*39+10)</f>
        <v>0</v>
      </c>
      <c r="G46" cm="1">
        <f t="array" aca="1" ref="G46" ca="1">INDIRECT("'5)個別表'!F"&amp;(A46-1)*39+10)</f>
        <v>0</v>
      </c>
      <c r="H46" cm="1">
        <f t="array" aca="1" ref="H46" ca="1">INDIRECT("'5)個別表'!I"&amp;(A46-1)*39+10)</f>
        <v>0</v>
      </c>
      <c r="I46" cm="1">
        <f t="array" aca="1" ref="I46" ca="1">INDIRECT("'5)個別表'!C"&amp;(A46-1)*39+11)</f>
        <v>0</v>
      </c>
      <c r="J46" cm="1">
        <f t="array" aca="1" ref="J46" ca="1">INDIRECT("'5)個別表'!C"&amp;(A46-1)*39+12)</f>
        <v>0</v>
      </c>
      <c r="K46" cm="1">
        <f t="array" aca="1" ref="K46" ca="1">INDIRECT("'5)個別表'!C"&amp;(A46-1)*39+16)</f>
        <v>0</v>
      </c>
      <c r="L46" cm="1">
        <f t="array" aca="1" ref="L46" ca="1">INDIRECT("'5)個別表'!F"&amp;(A46-1)*39+16)</f>
        <v>0</v>
      </c>
      <c r="M46" cm="1">
        <f t="array" aca="1" ref="M46" ca="1">INDIRECT("'5)個別表'!H"&amp;(A46-1)*39+16)</f>
        <v>0</v>
      </c>
      <c r="N46" cm="1">
        <f t="array" aca="1" ref="N46" ca="1">INDIRECT("'5)個別表'!J"&amp;(A46-1)*39+16)</f>
        <v>0</v>
      </c>
      <c r="O46" cm="1">
        <f t="array" aca="1" ref="O46" ca="1">INDIRECT("'5)個別表'!C"&amp;(A46-1)*39+17)</f>
        <v>0</v>
      </c>
      <c r="P46" cm="1">
        <f t="array" aca="1" ref="P46" ca="1">INDIRECT("'5)個別表'!F"&amp;(A46-1)*39+17)</f>
        <v>0</v>
      </c>
      <c r="Q46" cm="1">
        <f t="array" aca="1" ref="Q46" ca="1">INDIRECT("'5)個別表'!H"&amp;(A46-1)*39+17)</f>
        <v>0</v>
      </c>
      <c r="R46" cm="1">
        <f t="array" aca="1" ref="R46" ca="1">INDIRECT("'5)個別表'!J"&amp;(A46-1)*39+17)</f>
        <v>0</v>
      </c>
      <c r="S46" cm="1">
        <f t="array" aca="1" ref="S46" ca="1">INDIRECT("'5)個別表'!C"&amp;(A46-1)*39+18)</f>
        <v>0</v>
      </c>
      <c r="T46" cm="1">
        <f t="array" aca="1" ref="T46" ca="1">INDIRECT("'5)個別表'!D"&amp;(A46-1)*39+23)</f>
        <v>0</v>
      </c>
      <c r="U46" cm="1">
        <f t="array" aca="1" ref="U46" ca="1">INDIRECT("'5)個別表'!I"&amp;(A46-1)*39+23)</f>
        <v>0</v>
      </c>
      <c r="V46" cm="1">
        <f t="array" aca="1" ref="V46" ca="1">INDIRECT("'5)個別表'!C"&amp;(A46-1)*39+26)</f>
        <v>0</v>
      </c>
      <c r="W46" cm="1">
        <f t="array" aca="1" ref="W46" ca="1">INDIRECT("'5)個別表'!D"&amp;(A46-1)*39+26)</f>
        <v>0</v>
      </c>
      <c r="X46" cm="1">
        <f t="array" aca="1" ref="X46" ca="1">INDIRECT("'5)個別表'!E"&amp;(A46-1)*39+26)</f>
        <v>0</v>
      </c>
      <c r="Y46" cm="1">
        <f t="array" aca="1" ref="Y46" ca="1">INDIRECT("'5)個別表'!F"&amp;(A46-1)*39+26)</f>
        <v>0</v>
      </c>
      <c r="Z46" cm="1">
        <f t="array" aca="1" ref="Z46" ca="1">INDIRECT("'5)個別表'!G"&amp;(A46-1)*39+26)</f>
        <v>0</v>
      </c>
      <c r="AA46" cm="1">
        <f t="array" aca="1" ref="AA46" ca="1">INDIRECT("'5)個別表'!H"&amp;(A46-1)*39+26)</f>
        <v>0</v>
      </c>
      <c r="AB46" cm="1">
        <f t="array" aca="1" ref="AB46" ca="1">INDIRECT("'5)個別表'!I"&amp;(A46-1)*39+26)</f>
        <v>0</v>
      </c>
      <c r="AC46" cm="1">
        <f t="array" aca="1" ref="AC46" ca="1">INDIRECT("'5)個別表'!J"&amp;(A46-1)*39+26)</f>
        <v>0</v>
      </c>
      <c r="AD46" cm="1">
        <f t="array" aca="1" ref="AD46" ca="1">INDIRECT("'5)個別表'!K"&amp;(A46-1)*39+26)</f>
        <v>0</v>
      </c>
      <c r="AE46" cm="1">
        <f t="array" aca="1" ref="AE46" ca="1">INDIRECT("'5)個別表'!C"&amp;(A46-1)*39+27)</f>
        <v>0</v>
      </c>
      <c r="AF46" cm="1">
        <f t="array" aca="1" ref="AF46" ca="1">INDIRECT("'5)個別表'!D"&amp;(A46-1)*39+27)</f>
        <v>0</v>
      </c>
      <c r="AG46" cm="1">
        <f t="array" aca="1" ref="AG46" ca="1">INDIRECT("'5)個別表'!E"&amp;(A46-1)*39+27)</f>
        <v>0</v>
      </c>
      <c r="AH46" cm="1">
        <f t="array" aca="1" ref="AH46" ca="1">INDIRECT("'5)個別表'!F"&amp;(A46-1)*39+27)</f>
        <v>0</v>
      </c>
      <c r="AI46" cm="1">
        <f t="array" aca="1" ref="AI46" ca="1">INDIRECT("'5)個別表'!G"&amp;(A46-1)*39+27)</f>
        <v>0</v>
      </c>
      <c r="AJ46" cm="1">
        <f t="array" aca="1" ref="AJ46" ca="1">INDIRECT("'5)個別表'!H"&amp;(A46-1)*39+27)</f>
        <v>0</v>
      </c>
      <c r="AK46" cm="1">
        <f t="array" aca="1" ref="AK46" ca="1">INDIRECT("'5)個別表'!I"&amp;(A46-1)*39+27)</f>
        <v>0</v>
      </c>
      <c r="AL46" cm="1">
        <f t="array" aca="1" ref="AL46" ca="1">INDIRECT("'5)個別表'!J"&amp;(A46-1)*39+27)</f>
        <v>0</v>
      </c>
      <c r="AM46" cm="1">
        <f t="array" aca="1" ref="AM46" ca="1">INDIRECT("'5)個別表'!K"&amp;(A46-1)*39+27)</f>
        <v>0</v>
      </c>
      <c r="AN46" cm="1">
        <f t="array" aca="1" ref="AN46" ca="1">INDIRECT("'5)個別表'!C"&amp;(A46-1)*39+28)</f>
        <v>0</v>
      </c>
      <c r="AO46" cm="1">
        <f t="array" aca="1" ref="AO46" ca="1">INDIRECT("'5)個別表'!D"&amp;(A46-1)*39+28)</f>
        <v>0</v>
      </c>
      <c r="AP46" cm="1">
        <f t="array" aca="1" ref="AP46" ca="1">INDIRECT("'5)個別表'!E"&amp;(A46-1)*39+28)</f>
        <v>0</v>
      </c>
      <c r="AQ46" cm="1">
        <f t="array" aca="1" ref="AQ46" ca="1">INDIRECT("'5)個別表'!F"&amp;(A46-1)*39+28)</f>
        <v>0</v>
      </c>
      <c r="AR46" cm="1">
        <f t="array" aca="1" ref="AR46" ca="1">INDIRECT("'5)個別表'!G"&amp;(A46-1)*39+28)</f>
        <v>0</v>
      </c>
      <c r="AS46" cm="1">
        <f t="array" aca="1" ref="AS46" ca="1">INDIRECT("'5)個別表'!H"&amp;(A46-1)*39+28)</f>
        <v>0</v>
      </c>
      <c r="AT46" cm="1">
        <f t="array" aca="1" ref="AT46" ca="1">INDIRECT("'5)個別表'!I"&amp;(A46-1)*39+28)</f>
        <v>0</v>
      </c>
      <c r="AU46" cm="1">
        <f t="array" aca="1" ref="AU46" ca="1">INDIRECT("'5)個別表'!J"&amp;(A46-1)*39+28)</f>
        <v>0</v>
      </c>
      <c r="AV46" cm="1">
        <f t="array" aca="1" ref="AV46" ca="1">INDIRECT("'5)個別表'!K"&amp;(A46-1)*39+28)</f>
        <v>0</v>
      </c>
      <c r="AW46" cm="1">
        <f t="array" aca="1" ref="AW46" ca="1">INDIRECT("'5)個別表'!C"&amp;(A46-1)*39+29)</f>
        <v>0</v>
      </c>
      <c r="AX46" cm="1">
        <f t="array" aca="1" ref="AX46" ca="1">INDIRECT("'5)個別表'!D"&amp;(A46-1)*39+29)</f>
        <v>0</v>
      </c>
      <c r="AY46" cm="1">
        <f t="array" aca="1" ref="AY46" ca="1">INDIRECT("'5)個別表'!E"&amp;(A46-1)*39+29)</f>
        <v>0</v>
      </c>
      <c r="AZ46" cm="1">
        <f t="array" aca="1" ref="AZ46" ca="1">INDIRECT("'5)個別表'!F"&amp;(A46-1)*39+29)</f>
        <v>0</v>
      </c>
      <c r="BA46" cm="1">
        <f t="array" aca="1" ref="BA46" ca="1">INDIRECT("'5)個別表'!G"&amp;(A46-1)*39+29)</f>
        <v>0</v>
      </c>
      <c r="BB46" cm="1">
        <f t="array" aca="1" ref="BB46" ca="1">INDIRECT("'5)個別表'!H"&amp;(A46-1)*39+29)</f>
        <v>0</v>
      </c>
      <c r="BC46" cm="1">
        <f t="array" aca="1" ref="BC46" ca="1">INDIRECT("'5)個別表'!I"&amp;(A46-1)*39+29)</f>
        <v>0</v>
      </c>
      <c r="BD46" cm="1">
        <f t="array" aca="1" ref="BD46" ca="1">INDIRECT("'5)個別表'!J"&amp;(A46-1)*39+29)</f>
        <v>0</v>
      </c>
      <c r="BE46" cm="1">
        <f t="array" aca="1" ref="BE46" ca="1">INDIRECT("'5)個別表'!K"&amp;(A46-1)*39+29)</f>
        <v>0</v>
      </c>
      <c r="BF46" cm="1">
        <f t="array" aca="1" ref="BF46" ca="1">INDIRECT("'5)個別表'!C"&amp;(A46-1)*39+30)</f>
        <v>0</v>
      </c>
      <c r="BG46" cm="1">
        <f t="array" aca="1" ref="BG46" ca="1">INDIRECT("'5)個別表'!D"&amp;(A46-1)*39+30)</f>
        <v>0</v>
      </c>
      <c r="BH46" cm="1">
        <f t="array" aca="1" ref="BH46" ca="1">INDIRECT("'5)個別表'!E"&amp;(A46-1)*39+30)</f>
        <v>0</v>
      </c>
      <c r="BI46" cm="1">
        <f t="array" aca="1" ref="BI46" ca="1">INDIRECT("'5)個別表'!F"&amp;(A46-1)*39+30)</f>
        <v>0</v>
      </c>
      <c r="BJ46" cm="1">
        <f t="array" aca="1" ref="BJ46" ca="1">INDIRECT("'5)個別表'!G"&amp;(A46-1)*39+30)</f>
        <v>0</v>
      </c>
      <c r="BK46" cm="1">
        <f t="array" aca="1" ref="BK46" ca="1">INDIRECT("'5)個別表'!H"&amp;(A46-1)*39+30)</f>
        <v>0</v>
      </c>
      <c r="BL46" cm="1">
        <f t="array" aca="1" ref="BL46" ca="1">INDIRECT("'5)個別表'!I"&amp;(A46-1)*39+30)</f>
        <v>0</v>
      </c>
      <c r="BM46" cm="1">
        <f t="array" aca="1" ref="BM46" ca="1">INDIRECT("'5)個別表'!J"&amp;(A46-1)*39+30)</f>
        <v>0</v>
      </c>
      <c r="BN46" cm="1">
        <f t="array" aca="1" ref="BN46" ca="1">INDIRECT("'5)個別表'!K"&amp;(A46-1)*39+30)</f>
        <v>0</v>
      </c>
      <c r="BO46" cm="1">
        <f t="array" aca="1" ref="BO46" ca="1">INDIRECT("'5)個別表'!C"&amp;(A46-1)*39+31)</f>
        <v>0</v>
      </c>
      <c r="BP46" cm="1">
        <f t="array" aca="1" ref="BP46" ca="1">INDIRECT("'5)個別表'!D"&amp;(A46-1)*39+31)</f>
        <v>0</v>
      </c>
      <c r="BQ46" cm="1">
        <f t="array" aca="1" ref="BQ46" ca="1">INDIRECT("'5)個別表'!E"&amp;(A46-1)*39+31)</f>
        <v>0</v>
      </c>
      <c r="BR46" cm="1">
        <f t="array" aca="1" ref="BR46" ca="1">INDIRECT("'5)個別表'!F"&amp;(A46-1)*39+31)</f>
        <v>0</v>
      </c>
      <c r="BS46" cm="1">
        <f t="array" aca="1" ref="BS46" ca="1">INDIRECT("'5)個別表'!G"&amp;(A46-1)*39+31)</f>
        <v>0</v>
      </c>
      <c r="BT46" cm="1">
        <f t="array" aca="1" ref="BT46" ca="1">INDIRECT("'5)個別表'!H"&amp;(A46-1)*39+31)</f>
        <v>0</v>
      </c>
      <c r="BU46" cm="1">
        <f t="array" aca="1" ref="BU46" ca="1">INDIRECT("'5)個別表'!I"&amp;(A46-1)*39+31)</f>
        <v>0</v>
      </c>
      <c r="BV46" cm="1">
        <f t="array" aca="1" ref="BV46" ca="1">INDIRECT("'5)個別表'!J"&amp;(A46-1)*39+31)</f>
        <v>0</v>
      </c>
      <c r="BW46" cm="1">
        <f t="array" aca="1" ref="BW46" ca="1">INDIRECT("'5)個別表'!K"&amp;(A46-1)*39+31)</f>
        <v>0</v>
      </c>
      <c r="BX46" cm="1">
        <f t="array" aca="1" ref="BX46" ca="1">INDIRECT("'5)個別表'!C"&amp;(A46-1)*39+32)</f>
        <v>0</v>
      </c>
      <c r="BY46" cm="1">
        <f t="array" aca="1" ref="BY46" ca="1">INDIRECT("'5)個別表'!D"&amp;(A46-1)*39+32)</f>
        <v>0</v>
      </c>
      <c r="BZ46" cm="1">
        <f t="array" aca="1" ref="BZ46" ca="1">INDIRECT("'5)個別表'!E"&amp;(A46-1)*39+32)</f>
        <v>0</v>
      </c>
      <c r="CA46" cm="1">
        <f t="array" aca="1" ref="CA46" ca="1">INDIRECT("'5)個別表'!F"&amp;(A46-1)*39+32)</f>
        <v>0</v>
      </c>
      <c r="CB46" cm="1">
        <f t="array" aca="1" ref="CB46" ca="1">INDIRECT("'5)個別表'!G"&amp;(A46-1)*39+32)</f>
        <v>0</v>
      </c>
      <c r="CC46" cm="1">
        <f t="array" aca="1" ref="CC46" ca="1">INDIRECT("'5)個別表'!H"&amp;(A46-1)*39+32)</f>
        <v>0</v>
      </c>
      <c r="CD46" cm="1">
        <f t="array" aca="1" ref="CD46" ca="1">INDIRECT("'5)個別表'!I"&amp;(A46-1)*39+32)</f>
        <v>0</v>
      </c>
      <c r="CE46" cm="1">
        <f t="array" aca="1" ref="CE46" ca="1">INDIRECT("'5)個別表'!J"&amp;(A46-1)*39+32)</f>
        <v>0</v>
      </c>
      <c r="CF46" cm="1">
        <f t="array" aca="1" ref="CF46" ca="1">INDIRECT("'5)個別表'!K"&amp;(A46-1)*39+32)</f>
        <v>0</v>
      </c>
      <c r="CG46" t="str" cm="1">
        <f t="array" aca="1" ref="CG46" ca="1">INDIRECT("'5)個別表'!A"&amp;(A46-1)*39+33)</f>
        <v>⑧選択してください（プルダウン）</v>
      </c>
      <c r="CH46" cm="1">
        <f t="array" aca="1" ref="CH46" ca="1">INDIRECT("'5)個別表'!C"&amp;(A46-1)*39+33)</f>
        <v>0</v>
      </c>
      <c r="CI46" cm="1">
        <f t="array" aca="1" ref="CI46" ca="1">INDIRECT("'5)個別表'!D"&amp;(A46-1)*39+33)</f>
        <v>0</v>
      </c>
      <c r="CJ46" cm="1">
        <f t="array" aca="1" ref="CJ46" ca="1">INDIRECT("'5)個別表'!E"&amp;(A46-1)*39+33)</f>
        <v>0</v>
      </c>
      <c r="CK46" cm="1">
        <f t="array" aca="1" ref="CK46" ca="1">INDIRECT("'5)個別表'!F"&amp;(A46-1)*39+33)</f>
        <v>0</v>
      </c>
      <c r="CL46" cm="1">
        <f t="array" aca="1" ref="CL46" ca="1">INDIRECT("'5)個別表'!G"&amp;(A46-1)*39+33)</f>
        <v>0</v>
      </c>
      <c r="CM46" cm="1">
        <f t="array" aca="1" ref="CM46" ca="1">INDIRECT("'5)個別表'!H"&amp;(A46-1)*39+33)</f>
        <v>0</v>
      </c>
      <c r="CN46" cm="1">
        <f t="array" aca="1" ref="CN46" ca="1">INDIRECT("'5)個別表'!I"&amp;(A46-1)*39+33)</f>
        <v>0</v>
      </c>
      <c r="CO46" cm="1">
        <f t="array" aca="1" ref="CO46" ca="1">INDIRECT("'5)個別表'!J"&amp;(A46-1)*39+33)</f>
        <v>0</v>
      </c>
      <c r="CP46" cm="1">
        <f t="array" aca="1" ref="CP46" ca="1">INDIRECT("'5)個別表'!K"&amp;(A46-1)*39+33)</f>
        <v>0</v>
      </c>
      <c r="CQ46" cm="1">
        <f t="array" aca="1" ref="CQ46" ca="1">INDIRECT("'5)個別表'!C"&amp;(A46-1)*39+34)</f>
        <v>0</v>
      </c>
      <c r="CR46" cm="1">
        <f t="array" aca="1" ref="CR46" ca="1">INDIRECT("'5)個別表'!D"&amp;(A46-1)*39+34)</f>
        <v>0</v>
      </c>
      <c r="CS46" cm="1">
        <f t="array" aca="1" ref="CS46" ca="1">INDIRECT("'5)個別表'!E"&amp;(A46-1)*39+34)</f>
        <v>0</v>
      </c>
      <c r="CT46" cm="1">
        <f t="array" aca="1" ref="CT46" ca="1">INDIRECT("'5)個別表'!F"&amp;(A46-1)*39+34)</f>
        <v>0</v>
      </c>
      <c r="CU46" cm="1">
        <f t="array" aca="1" ref="CU46" ca="1">INDIRECT("'5)個別表'!G"&amp;(A46-1)*39+34)</f>
        <v>0</v>
      </c>
      <c r="CV46" cm="1">
        <f t="array" aca="1" ref="CV46" ca="1">INDIRECT("'5)個別表'!H"&amp;(A46-1)*39+34)</f>
        <v>0</v>
      </c>
      <c r="CW46" cm="1">
        <f t="array" aca="1" ref="CW46" ca="1">INDIRECT("'5)個別表'!I"&amp;(A46-1)*39+34)</f>
        <v>0</v>
      </c>
      <c r="CX46" cm="1">
        <f t="array" aca="1" ref="CX46" ca="1">INDIRECT("'5)個別表'!J"&amp;(A46-1)*39+34)</f>
        <v>0</v>
      </c>
      <c r="CY46" cm="1">
        <f t="array" aca="1" ref="CY46" ca="1">INDIRECT("'5)個別表'!K"&amp;(A46-1)*39+34)</f>
        <v>0</v>
      </c>
      <c r="CZ46" cm="1">
        <f t="array" aca="1" ref="CZ46" ca="1">INDIRECT("'5)個別表'!C"&amp;(A46-1)*39+35)</f>
        <v>0</v>
      </c>
      <c r="DA46" cm="1">
        <f t="array" aca="1" ref="DA46" ca="1">INDIRECT("'5)個別表'!D"&amp;(A46-1)*39+35)</f>
        <v>0</v>
      </c>
      <c r="DB46" cm="1">
        <f t="array" aca="1" ref="DB46" ca="1">INDIRECT("'5)個別表'!E"&amp;(A46-1)*39+35)</f>
        <v>0</v>
      </c>
      <c r="DC46" cm="1">
        <f t="array" aca="1" ref="DC46" ca="1">INDIRECT("'5)個別表'!F"&amp;(A46-1)*39+35)</f>
        <v>0</v>
      </c>
      <c r="DD46" cm="1">
        <f t="array" aca="1" ref="DD46" ca="1">INDIRECT("'5)個別表'!G"&amp;(A46-1)*39+35)</f>
        <v>0</v>
      </c>
      <c r="DE46" cm="1">
        <f t="array" aca="1" ref="DE46" ca="1">INDIRECT("'5)個別表'!H"&amp;(A46-1)*39+35)</f>
        <v>0</v>
      </c>
      <c r="DF46" cm="1">
        <f t="array" aca="1" ref="DF46" ca="1">INDIRECT("'5)個別表'!I"&amp;(A46-1)*39+35)</f>
        <v>0</v>
      </c>
      <c r="DG46" cm="1">
        <f t="array" aca="1" ref="DG46" ca="1">INDIRECT("'5)個別表'!J"&amp;(A46-1)*39+35)</f>
        <v>0</v>
      </c>
      <c r="DH46" cm="1">
        <f t="array" aca="1" ref="DH46" ca="1">INDIRECT("'5)個別表'!K"&amp;(A46-1)*39+35)</f>
        <v>0</v>
      </c>
      <c r="DI46" cm="1">
        <f t="array" aca="1" ref="DI46" ca="1">INDIRECT("'5)個別表'!C"&amp;(A46-1)*39+36)</f>
        <v>0</v>
      </c>
      <c r="DJ46" cm="1">
        <f t="array" aca="1" ref="DJ46" ca="1">INDIRECT("'5)個別表'!D"&amp;(A46-1)*39+36)</f>
        <v>0</v>
      </c>
      <c r="DK46" cm="1">
        <f t="array" aca="1" ref="DK46" ca="1">INDIRECT("'5)個別表'!E"&amp;(A46-1)*39+36)</f>
        <v>0</v>
      </c>
      <c r="DL46" cm="1">
        <f t="array" aca="1" ref="DL46" ca="1">INDIRECT("'5)個別表'!F"&amp;(A46-1)*39+36)</f>
        <v>0</v>
      </c>
      <c r="DM46" cm="1">
        <f t="array" aca="1" ref="DM46" ca="1">INDIRECT("'5)個別表'!G"&amp;(A46-1)*39+36)</f>
        <v>0</v>
      </c>
      <c r="DN46" cm="1">
        <f t="array" aca="1" ref="DN46" ca="1">INDIRECT("'5)個別表'!H"&amp;(A46-1)*39+36)</f>
        <v>0</v>
      </c>
      <c r="DO46" cm="1">
        <f t="array" aca="1" ref="DO46" ca="1">INDIRECT("'5)個別表'!I"&amp;(A46-1)*39+36)</f>
        <v>0</v>
      </c>
      <c r="DP46" cm="1">
        <f t="array" aca="1" ref="DP46" ca="1">INDIRECT("'5)個別表'!J"&amp;(A46-1)*39+36)</f>
        <v>0</v>
      </c>
      <c r="DQ46" cm="1">
        <f t="array" aca="1" ref="DQ46" ca="1">INDIRECT("'5)個別表'!K"&amp;(A46-1)*39+36)</f>
        <v>0</v>
      </c>
      <c r="DR46" cm="1">
        <f t="array" aca="1" ref="DR46" ca="1">INDIRECT("'5)個別表'!C"&amp;(A46-1)*39+37)</f>
        <v>0</v>
      </c>
      <c r="DS46" cm="1">
        <f t="array" aca="1" ref="DS46" ca="1">INDIRECT("'5)個別表'!D"&amp;(A46-1)*39+37)</f>
        <v>0</v>
      </c>
      <c r="DT46" cm="1">
        <f t="array" aca="1" ref="DT46" ca="1">INDIRECT("'5)個別表'!E"&amp;(A46-1)*39+37)</f>
        <v>0</v>
      </c>
      <c r="DU46" cm="1">
        <f t="array" aca="1" ref="DU46" ca="1">INDIRECT("'5)個別表'!F"&amp;(A46-1)*39+37)</f>
        <v>0</v>
      </c>
      <c r="DV46" cm="1">
        <f t="array" aca="1" ref="DV46" ca="1">INDIRECT("'5)個別表'!G"&amp;(A46-1)*39+37)</f>
        <v>0</v>
      </c>
      <c r="DW46" cm="1">
        <f t="array" aca="1" ref="DW46" ca="1">INDIRECT("'5)個別表'!H"&amp;(A46-1)*39+37)</f>
        <v>0</v>
      </c>
      <c r="DX46" cm="1">
        <f t="array" aca="1" ref="DX46" ca="1">INDIRECT("'5)個別表'!I"&amp;(A46-1)*39+37)</f>
        <v>0</v>
      </c>
      <c r="DY46" cm="1">
        <f t="array" aca="1" ref="DY46" ca="1">INDIRECT("'5)個別表'!J"&amp;(A46-1)*39+37)</f>
        <v>0</v>
      </c>
      <c r="DZ46" cm="1">
        <f t="array" aca="1" ref="DZ46" ca="1">INDIRECT("'5)個別表'!K"&amp;(A46-1)*39+37)</f>
        <v>0</v>
      </c>
      <c r="EA46" cm="1">
        <f t="array" aca="1" ref="EA46" ca="1">INDIRECT("'5)個別表'!C"&amp;(A46-1)*39+38)</f>
        <v>0</v>
      </c>
      <c r="EB46" cm="1">
        <f t="array" aca="1" ref="EB46" ca="1">INDIRECT("'5)個別表'!D"&amp;(A46-1)*39+38)</f>
        <v>0</v>
      </c>
      <c r="EC46" cm="1">
        <f t="array" aca="1" ref="EC46" ca="1">INDIRECT("'5)個別表'!E"&amp;(A46-1)*39+38)</f>
        <v>0</v>
      </c>
      <c r="ED46" cm="1">
        <f t="array" aca="1" ref="ED46" ca="1">INDIRECT("'5)個別表'!F"&amp;(A46-1)*39+38)</f>
        <v>0</v>
      </c>
      <c r="EE46" cm="1">
        <f t="array" aca="1" ref="EE46" ca="1">INDIRECT("'5)個別表'!G"&amp;(A46-1)*39+38)</f>
        <v>0</v>
      </c>
      <c r="EF46" cm="1">
        <f t="array" aca="1" ref="EF46" ca="1">INDIRECT("'5)個別表'!H"&amp;(A46-1)*39+38)</f>
        <v>0</v>
      </c>
      <c r="EG46" cm="1">
        <f t="array" aca="1" ref="EG46" ca="1">INDIRECT("'5)個別表'!I"&amp;(A46-1)*39+38)</f>
        <v>0</v>
      </c>
      <c r="EH46" cm="1">
        <f t="array" aca="1" ref="EH46" ca="1">INDIRECT("'5)個別表'!J"&amp;(A46-1)*39+38)</f>
        <v>0</v>
      </c>
      <c r="EI46" cm="1">
        <f t="array" aca="1" ref="EI46" ca="1">INDIRECT("'5)個別表'!K"&amp;(A46-1)*39+38)</f>
        <v>0</v>
      </c>
      <c r="EJ46" t="str" cm="1">
        <f t="array" aca="1" ref="EJ46" ca="1">INDIRECT("'5)個別表'!C"&amp;(A46-1)*39+39)</f>
        <v>空欄あり</v>
      </c>
      <c r="EK46" t="str" cm="1">
        <f t="array" aca="1" ref="EK46" ca="1">INDIRECT("'5)個別表'!D"&amp;(A46-1)*39+39)</f>
        <v>空欄あり</v>
      </c>
      <c r="EL46" t="str" cm="1">
        <f t="array" aca="1" ref="EL46" ca="1">INDIRECT("'5)個別表'!C"&amp;(A46-1)*39+40)</f>
        <v>-</v>
      </c>
      <c r="EM46" t="str" cm="1">
        <f t="array" aca="1" ref="EM46" ca="1">INDIRECT("'5)個別表'!D"&amp;(A46-1)*39+40)</f>
        <v>-</v>
      </c>
      <c r="EN46" t="str" cm="1">
        <f t="array" aca="1" ref="EN46" ca="1">INDIRECT("'5)個別表'!E"&amp;(A46-1)*39+40)</f>
        <v>-</v>
      </c>
    </row>
    <row r="47" spans="1:144">
      <c r="A47">
        <v>46</v>
      </c>
      <c r="B47" cm="1">
        <f t="array" aca="1" ref="B47" ca="1">INDIRECT("'5)個別表'!H"&amp;(A47-1)*39+5)</f>
        <v>0</v>
      </c>
      <c r="C47" cm="1">
        <f t="array" aca="1" ref="C47" ca="1">INDIRECT("'5)個別表'!C"&amp;(A47-1)*39+7)</f>
        <v>0</v>
      </c>
      <c r="D47" cm="1">
        <f t="array" aca="1" ref="D47" ca="1">INDIRECT("'5)個別表'!C"&amp;(A47-1)*39+8)</f>
        <v>0</v>
      </c>
      <c r="E47" cm="1">
        <f t="array" aca="1" ref="E47" ca="1">INDIRECT("'5)個別表'!C"&amp;(A47-1)*39+9)</f>
        <v>0</v>
      </c>
      <c r="F47" cm="1">
        <f t="array" aca="1" ref="F47" ca="1">INDIRECT("'5)個別表'!C"&amp;(A47-1)*39+10)</f>
        <v>0</v>
      </c>
      <c r="G47" cm="1">
        <f t="array" aca="1" ref="G47" ca="1">INDIRECT("'5)個別表'!F"&amp;(A47-1)*39+10)</f>
        <v>0</v>
      </c>
      <c r="H47" cm="1">
        <f t="array" aca="1" ref="H47" ca="1">INDIRECT("'5)個別表'!I"&amp;(A47-1)*39+10)</f>
        <v>0</v>
      </c>
      <c r="I47" cm="1">
        <f t="array" aca="1" ref="I47" ca="1">INDIRECT("'5)個別表'!C"&amp;(A47-1)*39+11)</f>
        <v>0</v>
      </c>
      <c r="J47" cm="1">
        <f t="array" aca="1" ref="J47" ca="1">INDIRECT("'5)個別表'!C"&amp;(A47-1)*39+12)</f>
        <v>0</v>
      </c>
      <c r="K47" cm="1">
        <f t="array" aca="1" ref="K47" ca="1">INDIRECT("'5)個別表'!C"&amp;(A47-1)*39+16)</f>
        <v>0</v>
      </c>
      <c r="L47" cm="1">
        <f t="array" aca="1" ref="L47" ca="1">INDIRECT("'5)個別表'!F"&amp;(A47-1)*39+16)</f>
        <v>0</v>
      </c>
      <c r="M47" cm="1">
        <f t="array" aca="1" ref="M47" ca="1">INDIRECT("'5)個別表'!H"&amp;(A47-1)*39+16)</f>
        <v>0</v>
      </c>
      <c r="N47" cm="1">
        <f t="array" aca="1" ref="N47" ca="1">INDIRECT("'5)個別表'!J"&amp;(A47-1)*39+16)</f>
        <v>0</v>
      </c>
      <c r="O47" cm="1">
        <f t="array" aca="1" ref="O47" ca="1">INDIRECT("'5)個別表'!C"&amp;(A47-1)*39+17)</f>
        <v>0</v>
      </c>
      <c r="P47" cm="1">
        <f t="array" aca="1" ref="P47" ca="1">INDIRECT("'5)個別表'!F"&amp;(A47-1)*39+17)</f>
        <v>0</v>
      </c>
      <c r="Q47" cm="1">
        <f t="array" aca="1" ref="Q47" ca="1">INDIRECT("'5)個別表'!H"&amp;(A47-1)*39+17)</f>
        <v>0</v>
      </c>
      <c r="R47" cm="1">
        <f t="array" aca="1" ref="R47" ca="1">INDIRECT("'5)個別表'!J"&amp;(A47-1)*39+17)</f>
        <v>0</v>
      </c>
      <c r="S47" cm="1">
        <f t="array" aca="1" ref="S47" ca="1">INDIRECT("'5)個別表'!C"&amp;(A47-1)*39+18)</f>
        <v>0</v>
      </c>
      <c r="T47" cm="1">
        <f t="array" aca="1" ref="T47" ca="1">INDIRECT("'5)個別表'!D"&amp;(A47-1)*39+23)</f>
        <v>0</v>
      </c>
      <c r="U47" cm="1">
        <f t="array" aca="1" ref="U47" ca="1">INDIRECT("'5)個別表'!I"&amp;(A47-1)*39+23)</f>
        <v>0</v>
      </c>
      <c r="V47" cm="1">
        <f t="array" aca="1" ref="V47" ca="1">INDIRECT("'5)個別表'!C"&amp;(A47-1)*39+26)</f>
        <v>0</v>
      </c>
      <c r="W47" cm="1">
        <f t="array" aca="1" ref="W47" ca="1">INDIRECT("'5)個別表'!D"&amp;(A47-1)*39+26)</f>
        <v>0</v>
      </c>
      <c r="X47" cm="1">
        <f t="array" aca="1" ref="X47" ca="1">INDIRECT("'5)個別表'!E"&amp;(A47-1)*39+26)</f>
        <v>0</v>
      </c>
      <c r="Y47" cm="1">
        <f t="array" aca="1" ref="Y47" ca="1">INDIRECT("'5)個別表'!F"&amp;(A47-1)*39+26)</f>
        <v>0</v>
      </c>
      <c r="Z47" cm="1">
        <f t="array" aca="1" ref="Z47" ca="1">INDIRECT("'5)個別表'!G"&amp;(A47-1)*39+26)</f>
        <v>0</v>
      </c>
      <c r="AA47" cm="1">
        <f t="array" aca="1" ref="AA47" ca="1">INDIRECT("'5)個別表'!H"&amp;(A47-1)*39+26)</f>
        <v>0</v>
      </c>
      <c r="AB47" cm="1">
        <f t="array" aca="1" ref="AB47" ca="1">INDIRECT("'5)個別表'!I"&amp;(A47-1)*39+26)</f>
        <v>0</v>
      </c>
      <c r="AC47" cm="1">
        <f t="array" aca="1" ref="AC47" ca="1">INDIRECT("'5)個別表'!J"&amp;(A47-1)*39+26)</f>
        <v>0</v>
      </c>
      <c r="AD47" cm="1">
        <f t="array" aca="1" ref="AD47" ca="1">INDIRECT("'5)個別表'!K"&amp;(A47-1)*39+26)</f>
        <v>0</v>
      </c>
      <c r="AE47" cm="1">
        <f t="array" aca="1" ref="AE47" ca="1">INDIRECT("'5)個別表'!C"&amp;(A47-1)*39+27)</f>
        <v>0</v>
      </c>
      <c r="AF47" cm="1">
        <f t="array" aca="1" ref="AF47" ca="1">INDIRECT("'5)個別表'!D"&amp;(A47-1)*39+27)</f>
        <v>0</v>
      </c>
      <c r="AG47" cm="1">
        <f t="array" aca="1" ref="AG47" ca="1">INDIRECT("'5)個別表'!E"&amp;(A47-1)*39+27)</f>
        <v>0</v>
      </c>
      <c r="AH47" cm="1">
        <f t="array" aca="1" ref="AH47" ca="1">INDIRECT("'5)個別表'!F"&amp;(A47-1)*39+27)</f>
        <v>0</v>
      </c>
      <c r="AI47" cm="1">
        <f t="array" aca="1" ref="AI47" ca="1">INDIRECT("'5)個別表'!G"&amp;(A47-1)*39+27)</f>
        <v>0</v>
      </c>
      <c r="AJ47" cm="1">
        <f t="array" aca="1" ref="AJ47" ca="1">INDIRECT("'5)個別表'!H"&amp;(A47-1)*39+27)</f>
        <v>0</v>
      </c>
      <c r="AK47" cm="1">
        <f t="array" aca="1" ref="AK47" ca="1">INDIRECT("'5)個別表'!I"&amp;(A47-1)*39+27)</f>
        <v>0</v>
      </c>
      <c r="AL47" cm="1">
        <f t="array" aca="1" ref="AL47" ca="1">INDIRECT("'5)個別表'!J"&amp;(A47-1)*39+27)</f>
        <v>0</v>
      </c>
      <c r="AM47" cm="1">
        <f t="array" aca="1" ref="AM47" ca="1">INDIRECT("'5)個別表'!K"&amp;(A47-1)*39+27)</f>
        <v>0</v>
      </c>
      <c r="AN47" cm="1">
        <f t="array" aca="1" ref="AN47" ca="1">INDIRECT("'5)個別表'!C"&amp;(A47-1)*39+28)</f>
        <v>0</v>
      </c>
      <c r="AO47" cm="1">
        <f t="array" aca="1" ref="AO47" ca="1">INDIRECT("'5)個別表'!D"&amp;(A47-1)*39+28)</f>
        <v>0</v>
      </c>
      <c r="AP47" cm="1">
        <f t="array" aca="1" ref="AP47" ca="1">INDIRECT("'5)個別表'!E"&amp;(A47-1)*39+28)</f>
        <v>0</v>
      </c>
      <c r="AQ47" cm="1">
        <f t="array" aca="1" ref="AQ47" ca="1">INDIRECT("'5)個別表'!F"&amp;(A47-1)*39+28)</f>
        <v>0</v>
      </c>
      <c r="AR47" cm="1">
        <f t="array" aca="1" ref="AR47" ca="1">INDIRECT("'5)個別表'!G"&amp;(A47-1)*39+28)</f>
        <v>0</v>
      </c>
      <c r="AS47" cm="1">
        <f t="array" aca="1" ref="AS47" ca="1">INDIRECT("'5)個別表'!H"&amp;(A47-1)*39+28)</f>
        <v>0</v>
      </c>
      <c r="AT47" cm="1">
        <f t="array" aca="1" ref="AT47" ca="1">INDIRECT("'5)個別表'!I"&amp;(A47-1)*39+28)</f>
        <v>0</v>
      </c>
      <c r="AU47" cm="1">
        <f t="array" aca="1" ref="AU47" ca="1">INDIRECT("'5)個別表'!J"&amp;(A47-1)*39+28)</f>
        <v>0</v>
      </c>
      <c r="AV47" cm="1">
        <f t="array" aca="1" ref="AV47" ca="1">INDIRECT("'5)個別表'!K"&amp;(A47-1)*39+28)</f>
        <v>0</v>
      </c>
      <c r="AW47" cm="1">
        <f t="array" aca="1" ref="AW47" ca="1">INDIRECT("'5)個別表'!C"&amp;(A47-1)*39+29)</f>
        <v>0</v>
      </c>
      <c r="AX47" cm="1">
        <f t="array" aca="1" ref="AX47" ca="1">INDIRECT("'5)個別表'!D"&amp;(A47-1)*39+29)</f>
        <v>0</v>
      </c>
      <c r="AY47" cm="1">
        <f t="array" aca="1" ref="AY47" ca="1">INDIRECT("'5)個別表'!E"&amp;(A47-1)*39+29)</f>
        <v>0</v>
      </c>
      <c r="AZ47" cm="1">
        <f t="array" aca="1" ref="AZ47" ca="1">INDIRECT("'5)個別表'!F"&amp;(A47-1)*39+29)</f>
        <v>0</v>
      </c>
      <c r="BA47" cm="1">
        <f t="array" aca="1" ref="BA47" ca="1">INDIRECT("'5)個別表'!G"&amp;(A47-1)*39+29)</f>
        <v>0</v>
      </c>
      <c r="BB47" cm="1">
        <f t="array" aca="1" ref="BB47" ca="1">INDIRECT("'5)個別表'!H"&amp;(A47-1)*39+29)</f>
        <v>0</v>
      </c>
      <c r="BC47" cm="1">
        <f t="array" aca="1" ref="BC47" ca="1">INDIRECT("'5)個別表'!I"&amp;(A47-1)*39+29)</f>
        <v>0</v>
      </c>
      <c r="BD47" cm="1">
        <f t="array" aca="1" ref="BD47" ca="1">INDIRECT("'5)個別表'!J"&amp;(A47-1)*39+29)</f>
        <v>0</v>
      </c>
      <c r="BE47" cm="1">
        <f t="array" aca="1" ref="BE47" ca="1">INDIRECT("'5)個別表'!K"&amp;(A47-1)*39+29)</f>
        <v>0</v>
      </c>
      <c r="BF47" cm="1">
        <f t="array" aca="1" ref="BF47" ca="1">INDIRECT("'5)個別表'!C"&amp;(A47-1)*39+30)</f>
        <v>0</v>
      </c>
      <c r="BG47" cm="1">
        <f t="array" aca="1" ref="BG47" ca="1">INDIRECT("'5)個別表'!D"&amp;(A47-1)*39+30)</f>
        <v>0</v>
      </c>
      <c r="BH47" cm="1">
        <f t="array" aca="1" ref="BH47" ca="1">INDIRECT("'5)個別表'!E"&amp;(A47-1)*39+30)</f>
        <v>0</v>
      </c>
      <c r="BI47" cm="1">
        <f t="array" aca="1" ref="BI47" ca="1">INDIRECT("'5)個別表'!F"&amp;(A47-1)*39+30)</f>
        <v>0</v>
      </c>
      <c r="BJ47" cm="1">
        <f t="array" aca="1" ref="BJ47" ca="1">INDIRECT("'5)個別表'!G"&amp;(A47-1)*39+30)</f>
        <v>0</v>
      </c>
      <c r="BK47" cm="1">
        <f t="array" aca="1" ref="BK47" ca="1">INDIRECT("'5)個別表'!H"&amp;(A47-1)*39+30)</f>
        <v>0</v>
      </c>
      <c r="BL47" cm="1">
        <f t="array" aca="1" ref="BL47" ca="1">INDIRECT("'5)個別表'!I"&amp;(A47-1)*39+30)</f>
        <v>0</v>
      </c>
      <c r="BM47" cm="1">
        <f t="array" aca="1" ref="BM47" ca="1">INDIRECT("'5)個別表'!J"&amp;(A47-1)*39+30)</f>
        <v>0</v>
      </c>
      <c r="BN47" cm="1">
        <f t="array" aca="1" ref="BN47" ca="1">INDIRECT("'5)個別表'!K"&amp;(A47-1)*39+30)</f>
        <v>0</v>
      </c>
      <c r="BO47" cm="1">
        <f t="array" aca="1" ref="BO47" ca="1">INDIRECT("'5)個別表'!C"&amp;(A47-1)*39+31)</f>
        <v>0</v>
      </c>
      <c r="BP47" cm="1">
        <f t="array" aca="1" ref="BP47" ca="1">INDIRECT("'5)個別表'!D"&amp;(A47-1)*39+31)</f>
        <v>0</v>
      </c>
      <c r="BQ47" cm="1">
        <f t="array" aca="1" ref="BQ47" ca="1">INDIRECT("'5)個別表'!E"&amp;(A47-1)*39+31)</f>
        <v>0</v>
      </c>
      <c r="BR47" cm="1">
        <f t="array" aca="1" ref="BR47" ca="1">INDIRECT("'5)個別表'!F"&amp;(A47-1)*39+31)</f>
        <v>0</v>
      </c>
      <c r="BS47" cm="1">
        <f t="array" aca="1" ref="BS47" ca="1">INDIRECT("'5)個別表'!G"&amp;(A47-1)*39+31)</f>
        <v>0</v>
      </c>
      <c r="BT47" cm="1">
        <f t="array" aca="1" ref="BT47" ca="1">INDIRECT("'5)個別表'!H"&amp;(A47-1)*39+31)</f>
        <v>0</v>
      </c>
      <c r="BU47" cm="1">
        <f t="array" aca="1" ref="BU47" ca="1">INDIRECT("'5)個別表'!I"&amp;(A47-1)*39+31)</f>
        <v>0</v>
      </c>
      <c r="BV47" cm="1">
        <f t="array" aca="1" ref="BV47" ca="1">INDIRECT("'5)個別表'!J"&amp;(A47-1)*39+31)</f>
        <v>0</v>
      </c>
      <c r="BW47" cm="1">
        <f t="array" aca="1" ref="BW47" ca="1">INDIRECT("'5)個別表'!K"&amp;(A47-1)*39+31)</f>
        <v>0</v>
      </c>
      <c r="BX47" cm="1">
        <f t="array" aca="1" ref="BX47" ca="1">INDIRECT("'5)個別表'!C"&amp;(A47-1)*39+32)</f>
        <v>0</v>
      </c>
      <c r="BY47" cm="1">
        <f t="array" aca="1" ref="BY47" ca="1">INDIRECT("'5)個別表'!D"&amp;(A47-1)*39+32)</f>
        <v>0</v>
      </c>
      <c r="BZ47" cm="1">
        <f t="array" aca="1" ref="BZ47" ca="1">INDIRECT("'5)個別表'!E"&amp;(A47-1)*39+32)</f>
        <v>0</v>
      </c>
      <c r="CA47" cm="1">
        <f t="array" aca="1" ref="CA47" ca="1">INDIRECT("'5)個別表'!F"&amp;(A47-1)*39+32)</f>
        <v>0</v>
      </c>
      <c r="CB47" cm="1">
        <f t="array" aca="1" ref="CB47" ca="1">INDIRECT("'5)個別表'!G"&amp;(A47-1)*39+32)</f>
        <v>0</v>
      </c>
      <c r="CC47" cm="1">
        <f t="array" aca="1" ref="CC47" ca="1">INDIRECT("'5)個別表'!H"&amp;(A47-1)*39+32)</f>
        <v>0</v>
      </c>
      <c r="CD47" cm="1">
        <f t="array" aca="1" ref="CD47" ca="1">INDIRECT("'5)個別表'!I"&amp;(A47-1)*39+32)</f>
        <v>0</v>
      </c>
      <c r="CE47" cm="1">
        <f t="array" aca="1" ref="CE47" ca="1">INDIRECT("'5)個別表'!J"&amp;(A47-1)*39+32)</f>
        <v>0</v>
      </c>
      <c r="CF47" cm="1">
        <f t="array" aca="1" ref="CF47" ca="1">INDIRECT("'5)個別表'!K"&amp;(A47-1)*39+32)</f>
        <v>0</v>
      </c>
      <c r="CG47" t="str" cm="1">
        <f t="array" aca="1" ref="CG47" ca="1">INDIRECT("'5)個別表'!A"&amp;(A47-1)*39+33)</f>
        <v>⑧選択してください（プルダウン）</v>
      </c>
      <c r="CH47" cm="1">
        <f t="array" aca="1" ref="CH47" ca="1">INDIRECT("'5)個別表'!C"&amp;(A47-1)*39+33)</f>
        <v>0</v>
      </c>
      <c r="CI47" cm="1">
        <f t="array" aca="1" ref="CI47" ca="1">INDIRECT("'5)個別表'!D"&amp;(A47-1)*39+33)</f>
        <v>0</v>
      </c>
      <c r="CJ47" cm="1">
        <f t="array" aca="1" ref="CJ47" ca="1">INDIRECT("'5)個別表'!E"&amp;(A47-1)*39+33)</f>
        <v>0</v>
      </c>
      <c r="CK47" cm="1">
        <f t="array" aca="1" ref="CK47" ca="1">INDIRECT("'5)個別表'!F"&amp;(A47-1)*39+33)</f>
        <v>0</v>
      </c>
      <c r="CL47" cm="1">
        <f t="array" aca="1" ref="CL47" ca="1">INDIRECT("'5)個別表'!G"&amp;(A47-1)*39+33)</f>
        <v>0</v>
      </c>
      <c r="CM47" cm="1">
        <f t="array" aca="1" ref="CM47" ca="1">INDIRECT("'5)個別表'!H"&amp;(A47-1)*39+33)</f>
        <v>0</v>
      </c>
      <c r="CN47" cm="1">
        <f t="array" aca="1" ref="CN47" ca="1">INDIRECT("'5)個別表'!I"&amp;(A47-1)*39+33)</f>
        <v>0</v>
      </c>
      <c r="CO47" cm="1">
        <f t="array" aca="1" ref="CO47" ca="1">INDIRECT("'5)個別表'!J"&amp;(A47-1)*39+33)</f>
        <v>0</v>
      </c>
      <c r="CP47" cm="1">
        <f t="array" aca="1" ref="CP47" ca="1">INDIRECT("'5)個別表'!K"&amp;(A47-1)*39+33)</f>
        <v>0</v>
      </c>
      <c r="CQ47" cm="1">
        <f t="array" aca="1" ref="CQ47" ca="1">INDIRECT("'5)個別表'!C"&amp;(A47-1)*39+34)</f>
        <v>0</v>
      </c>
      <c r="CR47" cm="1">
        <f t="array" aca="1" ref="CR47" ca="1">INDIRECT("'5)個別表'!D"&amp;(A47-1)*39+34)</f>
        <v>0</v>
      </c>
      <c r="CS47" cm="1">
        <f t="array" aca="1" ref="CS47" ca="1">INDIRECT("'5)個別表'!E"&amp;(A47-1)*39+34)</f>
        <v>0</v>
      </c>
      <c r="CT47" cm="1">
        <f t="array" aca="1" ref="CT47" ca="1">INDIRECT("'5)個別表'!F"&amp;(A47-1)*39+34)</f>
        <v>0</v>
      </c>
      <c r="CU47" cm="1">
        <f t="array" aca="1" ref="CU47" ca="1">INDIRECT("'5)個別表'!G"&amp;(A47-1)*39+34)</f>
        <v>0</v>
      </c>
      <c r="CV47" cm="1">
        <f t="array" aca="1" ref="CV47" ca="1">INDIRECT("'5)個別表'!H"&amp;(A47-1)*39+34)</f>
        <v>0</v>
      </c>
      <c r="CW47" cm="1">
        <f t="array" aca="1" ref="CW47" ca="1">INDIRECT("'5)個別表'!I"&amp;(A47-1)*39+34)</f>
        <v>0</v>
      </c>
      <c r="CX47" cm="1">
        <f t="array" aca="1" ref="CX47" ca="1">INDIRECT("'5)個別表'!J"&amp;(A47-1)*39+34)</f>
        <v>0</v>
      </c>
      <c r="CY47" cm="1">
        <f t="array" aca="1" ref="CY47" ca="1">INDIRECT("'5)個別表'!K"&amp;(A47-1)*39+34)</f>
        <v>0</v>
      </c>
      <c r="CZ47" cm="1">
        <f t="array" aca="1" ref="CZ47" ca="1">INDIRECT("'5)個別表'!C"&amp;(A47-1)*39+35)</f>
        <v>0</v>
      </c>
      <c r="DA47" cm="1">
        <f t="array" aca="1" ref="DA47" ca="1">INDIRECT("'5)個別表'!D"&amp;(A47-1)*39+35)</f>
        <v>0</v>
      </c>
      <c r="DB47" cm="1">
        <f t="array" aca="1" ref="DB47" ca="1">INDIRECT("'5)個別表'!E"&amp;(A47-1)*39+35)</f>
        <v>0</v>
      </c>
      <c r="DC47" cm="1">
        <f t="array" aca="1" ref="DC47" ca="1">INDIRECT("'5)個別表'!F"&amp;(A47-1)*39+35)</f>
        <v>0</v>
      </c>
      <c r="DD47" cm="1">
        <f t="array" aca="1" ref="DD47" ca="1">INDIRECT("'5)個別表'!G"&amp;(A47-1)*39+35)</f>
        <v>0</v>
      </c>
      <c r="DE47" cm="1">
        <f t="array" aca="1" ref="DE47" ca="1">INDIRECT("'5)個別表'!H"&amp;(A47-1)*39+35)</f>
        <v>0</v>
      </c>
      <c r="DF47" cm="1">
        <f t="array" aca="1" ref="DF47" ca="1">INDIRECT("'5)個別表'!I"&amp;(A47-1)*39+35)</f>
        <v>0</v>
      </c>
      <c r="DG47" cm="1">
        <f t="array" aca="1" ref="DG47" ca="1">INDIRECT("'5)個別表'!J"&amp;(A47-1)*39+35)</f>
        <v>0</v>
      </c>
      <c r="DH47" cm="1">
        <f t="array" aca="1" ref="DH47" ca="1">INDIRECT("'5)個別表'!K"&amp;(A47-1)*39+35)</f>
        <v>0</v>
      </c>
      <c r="DI47" cm="1">
        <f t="array" aca="1" ref="DI47" ca="1">INDIRECT("'5)個別表'!C"&amp;(A47-1)*39+36)</f>
        <v>0</v>
      </c>
      <c r="DJ47" cm="1">
        <f t="array" aca="1" ref="DJ47" ca="1">INDIRECT("'5)個別表'!D"&amp;(A47-1)*39+36)</f>
        <v>0</v>
      </c>
      <c r="DK47" cm="1">
        <f t="array" aca="1" ref="DK47" ca="1">INDIRECT("'5)個別表'!E"&amp;(A47-1)*39+36)</f>
        <v>0</v>
      </c>
      <c r="DL47" cm="1">
        <f t="array" aca="1" ref="DL47" ca="1">INDIRECT("'5)個別表'!F"&amp;(A47-1)*39+36)</f>
        <v>0</v>
      </c>
      <c r="DM47" cm="1">
        <f t="array" aca="1" ref="DM47" ca="1">INDIRECT("'5)個別表'!G"&amp;(A47-1)*39+36)</f>
        <v>0</v>
      </c>
      <c r="DN47" cm="1">
        <f t="array" aca="1" ref="DN47" ca="1">INDIRECT("'5)個別表'!H"&amp;(A47-1)*39+36)</f>
        <v>0</v>
      </c>
      <c r="DO47" cm="1">
        <f t="array" aca="1" ref="DO47" ca="1">INDIRECT("'5)個別表'!I"&amp;(A47-1)*39+36)</f>
        <v>0</v>
      </c>
      <c r="DP47" cm="1">
        <f t="array" aca="1" ref="DP47" ca="1">INDIRECT("'5)個別表'!J"&amp;(A47-1)*39+36)</f>
        <v>0</v>
      </c>
      <c r="DQ47" cm="1">
        <f t="array" aca="1" ref="DQ47" ca="1">INDIRECT("'5)個別表'!K"&amp;(A47-1)*39+36)</f>
        <v>0</v>
      </c>
      <c r="DR47" cm="1">
        <f t="array" aca="1" ref="DR47" ca="1">INDIRECT("'5)個別表'!C"&amp;(A47-1)*39+37)</f>
        <v>0</v>
      </c>
      <c r="DS47" cm="1">
        <f t="array" aca="1" ref="DS47" ca="1">INDIRECT("'5)個別表'!D"&amp;(A47-1)*39+37)</f>
        <v>0</v>
      </c>
      <c r="DT47" cm="1">
        <f t="array" aca="1" ref="DT47" ca="1">INDIRECT("'5)個別表'!E"&amp;(A47-1)*39+37)</f>
        <v>0</v>
      </c>
      <c r="DU47" cm="1">
        <f t="array" aca="1" ref="DU47" ca="1">INDIRECT("'5)個別表'!F"&amp;(A47-1)*39+37)</f>
        <v>0</v>
      </c>
      <c r="DV47" cm="1">
        <f t="array" aca="1" ref="DV47" ca="1">INDIRECT("'5)個別表'!G"&amp;(A47-1)*39+37)</f>
        <v>0</v>
      </c>
      <c r="DW47" cm="1">
        <f t="array" aca="1" ref="DW47" ca="1">INDIRECT("'5)個別表'!H"&amp;(A47-1)*39+37)</f>
        <v>0</v>
      </c>
      <c r="DX47" cm="1">
        <f t="array" aca="1" ref="DX47" ca="1">INDIRECT("'5)個別表'!I"&amp;(A47-1)*39+37)</f>
        <v>0</v>
      </c>
      <c r="DY47" cm="1">
        <f t="array" aca="1" ref="DY47" ca="1">INDIRECT("'5)個別表'!J"&amp;(A47-1)*39+37)</f>
        <v>0</v>
      </c>
      <c r="DZ47" cm="1">
        <f t="array" aca="1" ref="DZ47" ca="1">INDIRECT("'5)個別表'!K"&amp;(A47-1)*39+37)</f>
        <v>0</v>
      </c>
      <c r="EA47" cm="1">
        <f t="array" aca="1" ref="EA47" ca="1">INDIRECT("'5)個別表'!C"&amp;(A47-1)*39+38)</f>
        <v>0</v>
      </c>
      <c r="EB47" cm="1">
        <f t="array" aca="1" ref="EB47" ca="1">INDIRECT("'5)個別表'!D"&amp;(A47-1)*39+38)</f>
        <v>0</v>
      </c>
      <c r="EC47" cm="1">
        <f t="array" aca="1" ref="EC47" ca="1">INDIRECT("'5)個別表'!E"&amp;(A47-1)*39+38)</f>
        <v>0</v>
      </c>
      <c r="ED47" cm="1">
        <f t="array" aca="1" ref="ED47" ca="1">INDIRECT("'5)個別表'!F"&amp;(A47-1)*39+38)</f>
        <v>0</v>
      </c>
      <c r="EE47" cm="1">
        <f t="array" aca="1" ref="EE47" ca="1">INDIRECT("'5)個別表'!G"&amp;(A47-1)*39+38)</f>
        <v>0</v>
      </c>
      <c r="EF47" cm="1">
        <f t="array" aca="1" ref="EF47" ca="1">INDIRECT("'5)個別表'!H"&amp;(A47-1)*39+38)</f>
        <v>0</v>
      </c>
      <c r="EG47" cm="1">
        <f t="array" aca="1" ref="EG47" ca="1">INDIRECT("'5)個別表'!I"&amp;(A47-1)*39+38)</f>
        <v>0</v>
      </c>
      <c r="EH47" cm="1">
        <f t="array" aca="1" ref="EH47" ca="1">INDIRECT("'5)個別表'!J"&amp;(A47-1)*39+38)</f>
        <v>0</v>
      </c>
      <c r="EI47" cm="1">
        <f t="array" aca="1" ref="EI47" ca="1">INDIRECT("'5)個別表'!K"&amp;(A47-1)*39+38)</f>
        <v>0</v>
      </c>
      <c r="EJ47" t="str" cm="1">
        <f t="array" aca="1" ref="EJ47" ca="1">INDIRECT("'5)個別表'!C"&amp;(A47-1)*39+39)</f>
        <v>空欄あり</v>
      </c>
      <c r="EK47" t="str" cm="1">
        <f t="array" aca="1" ref="EK47" ca="1">INDIRECT("'5)個別表'!D"&amp;(A47-1)*39+39)</f>
        <v>空欄あり</v>
      </c>
      <c r="EL47" t="str" cm="1">
        <f t="array" aca="1" ref="EL47" ca="1">INDIRECT("'5)個別表'!C"&amp;(A47-1)*39+40)</f>
        <v>-</v>
      </c>
      <c r="EM47" t="str" cm="1">
        <f t="array" aca="1" ref="EM47" ca="1">INDIRECT("'5)個別表'!D"&amp;(A47-1)*39+40)</f>
        <v>-</v>
      </c>
      <c r="EN47" t="str" cm="1">
        <f t="array" aca="1" ref="EN47" ca="1">INDIRECT("'5)個別表'!E"&amp;(A47-1)*39+40)</f>
        <v>-</v>
      </c>
    </row>
    <row r="48" spans="1:144">
      <c r="A48">
        <v>47</v>
      </c>
      <c r="B48" cm="1">
        <f t="array" aca="1" ref="B48" ca="1">INDIRECT("'5)個別表'!H"&amp;(A48-1)*39+5)</f>
        <v>0</v>
      </c>
      <c r="C48" cm="1">
        <f t="array" aca="1" ref="C48" ca="1">INDIRECT("'5)個別表'!C"&amp;(A48-1)*39+7)</f>
        <v>0</v>
      </c>
      <c r="D48" cm="1">
        <f t="array" aca="1" ref="D48" ca="1">INDIRECT("'5)個別表'!C"&amp;(A48-1)*39+8)</f>
        <v>0</v>
      </c>
      <c r="E48" cm="1">
        <f t="array" aca="1" ref="E48" ca="1">INDIRECT("'5)個別表'!C"&amp;(A48-1)*39+9)</f>
        <v>0</v>
      </c>
      <c r="F48" cm="1">
        <f t="array" aca="1" ref="F48" ca="1">INDIRECT("'5)個別表'!C"&amp;(A48-1)*39+10)</f>
        <v>0</v>
      </c>
      <c r="G48" cm="1">
        <f t="array" aca="1" ref="G48" ca="1">INDIRECT("'5)個別表'!F"&amp;(A48-1)*39+10)</f>
        <v>0</v>
      </c>
      <c r="H48" cm="1">
        <f t="array" aca="1" ref="H48" ca="1">INDIRECT("'5)個別表'!I"&amp;(A48-1)*39+10)</f>
        <v>0</v>
      </c>
      <c r="I48" cm="1">
        <f t="array" aca="1" ref="I48" ca="1">INDIRECT("'5)個別表'!C"&amp;(A48-1)*39+11)</f>
        <v>0</v>
      </c>
      <c r="J48" cm="1">
        <f t="array" aca="1" ref="J48" ca="1">INDIRECT("'5)個別表'!C"&amp;(A48-1)*39+12)</f>
        <v>0</v>
      </c>
      <c r="K48" cm="1">
        <f t="array" aca="1" ref="K48" ca="1">INDIRECT("'5)個別表'!C"&amp;(A48-1)*39+16)</f>
        <v>0</v>
      </c>
      <c r="L48" cm="1">
        <f t="array" aca="1" ref="L48" ca="1">INDIRECT("'5)個別表'!F"&amp;(A48-1)*39+16)</f>
        <v>0</v>
      </c>
      <c r="M48" cm="1">
        <f t="array" aca="1" ref="M48" ca="1">INDIRECT("'5)個別表'!H"&amp;(A48-1)*39+16)</f>
        <v>0</v>
      </c>
      <c r="N48" cm="1">
        <f t="array" aca="1" ref="N48" ca="1">INDIRECT("'5)個別表'!J"&amp;(A48-1)*39+16)</f>
        <v>0</v>
      </c>
      <c r="O48" cm="1">
        <f t="array" aca="1" ref="O48" ca="1">INDIRECT("'5)個別表'!C"&amp;(A48-1)*39+17)</f>
        <v>0</v>
      </c>
      <c r="P48" cm="1">
        <f t="array" aca="1" ref="P48" ca="1">INDIRECT("'5)個別表'!F"&amp;(A48-1)*39+17)</f>
        <v>0</v>
      </c>
      <c r="Q48" cm="1">
        <f t="array" aca="1" ref="Q48" ca="1">INDIRECT("'5)個別表'!H"&amp;(A48-1)*39+17)</f>
        <v>0</v>
      </c>
      <c r="R48" cm="1">
        <f t="array" aca="1" ref="R48" ca="1">INDIRECT("'5)個別表'!J"&amp;(A48-1)*39+17)</f>
        <v>0</v>
      </c>
      <c r="S48" cm="1">
        <f t="array" aca="1" ref="S48" ca="1">INDIRECT("'5)個別表'!C"&amp;(A48-1)*39+18)</f>
        <v>0</v>
      </c>
      <c r="T48" cm="1">
        <f t="array" aca="1" ref="T48" ca="1">INDIRECT("'5)個別表'!D"&amp;(A48-1)*39+23)</f>
        <v>0</v>
      </c>
      <c r="U48" cm="1">
        <f t="array" aca="1" ref="U48" ca="1">INDIRECT("'5)個別表'!I"&amp;(A48-1)*39+23)</f>
        <v>0</v>
      </c>
      <c r="V48" cm="1">
        <f t="array" aca="1" ref="V48" ca="1">INDIRECT("'5)個別表'!C"&amp;(A48-1)*39+26)</f>
        <v>0</v>
      </c>
      <c r="W48" cm="1">
        <f t="array" aca="1" ref="W48" ca="1">INDIRECT("'5)個別表'!D"&amp;(A48-1)*39+26)</f>
        <v>0</v>
      </c>
      <c r="X48" cm="1">
        <f t="array" aca="1" ref="X48" ca="1">INDIRECT("'5)個別表'!E"&amp;(A48-1)*39+26)</f>
        <v>0</v>
      </c>
      <c r="Y48" cm="1">
        <f t="array" aca="1" ref="Y48" ca="1">INDIRECT("'5)個別表'!F"&amp;(A48-1)*39+26)</f>
        <v>0</v>
      </c>
      <c r="Z48" cm="1">
        <f t="array" aca="1" ref="Z48" ca="1">INDIRECT("'5)個別表'!G"&amp;(A48-1)*39+26)</f>
        <v>0</v>
      </c>
      <c r="AA48" cm="1">
        <f t="array" aca="1" ref="AA48" ca="1">INDIRECT("'5)個別表'!H"&amp;(A48-1)*39+26)</f>
        <v>0</v>
      </c>
      <c r="AB48" cm="1">
        <f t="array" aca="1" ref="AB48" ca="1">INDIRECT("'5)個別表'!I"&amp;(A48-1)*39+26)</f>
        <v>0</v>
      </c>
      <c r="AC48" cm="1">
        <f t="array" aca="1" ref="AC48" ca="1">INDIRECT("'5)個別表'!J"&amp;(A48-1)*39+26)</f>
        <v>0</v>
      </c>
      <c r="AD48" cm="1">
        <f t="array" aca="1" ref="AD48" ca="1">INDIRECT("'5)個別表'!K"&amp;(A48-1)*39+26)</f>
        <v>0</v>
      </c>
      <c r="AE48" cm="1">
        <f t="array" aca="1" ref="AE48" ca="1">INDIRECT("'5)個別表'!C"&amp;(A48-1)*39+27)</f>
        <v>0</v>
      </c>
      <c r="AF48" cm="1">
        <f t="array" aca="1" ref="AF48" ca="1">INDIRECT("'5)個別表'!D"&amp;(A48-1)*39+27)</f>
        <v>0</v>
      </c>
      <c r="AG48" cm="1">
        <f t="array" aca="1" ref="AG48" ca="1">INDIRECT("'5)個別表'!E"&amp;(A48-1)*39+27)</f>
        <v>0</v>
      </c>
      <c r="AH48" cm="1">
        <f t="array" aca="1" ref="AH48" ca="1">INDIRECT("'5)個別表'!F"&amp;(A48-1)*39+27)</f>
        <v>0</v>
      </c>
      <c r="AI48" cm="1">
        <f t="array" aca="1" ref="AI48" ca="1">INDIRECT("'5)個別表'!G"&amp;(A48-1)*39+27)</f>
        <v>0</v>
      </c>
      <c r="AJ48" cm="1">
        <f t="array" aca="1" ref="AJ48" ca="1">INDIRECT("'5)個別表'!H"&amp;(A48-1)*39+27)</f>
        <v>0</v>
      </c>
      <c r="AK48" cm="1">
        <f t="array" aca="1" ref="AK48" ca="1">INDIRECT("'5)個別表'!I"&amp;(A48-1)*39+27)</f>
        <v>0</v>
      </c>
      <c r="AL48" cm="1">
        <f t="array" aca="1" ref="AL48" ca="1">INDIRECT("'5)個別表'!J"&amp;(A48-1)*39+27)</f>
        <v>0</v>
      </c>
      <c r="AM48" cm="1">
        <f t="array" aca="1" ref="AM48" ca="1">INDIRECT("'5)個別表'!K"&amp;(A48-1)*39+27)</f>
        <v>0</v>
      </c>
      <c r="AN48" cm="1">
        <f t="array" aca="1" ref="AN48" ca="1">INDIRECT("'5)個別表'!C"&amp;(A48-1)*39+28)</f>
        <v>0</v>
      </c>
      <c r="AO48" cm="1">
        <f t="array" aca="1" ref="AO48" ca="1">INDIRECT("'5)個別表'!D"&amp;(A48-1)*39+28)</f>
        <v>0</v>
      </c>
      <c r="AP48" cm="1">
        <f t="array" aca="1" ref="AP48" ca="1">INDIRECT("'5)個別表'!E"&amp;(A48-1)*39+28)</f>
        <v>0</v>
      </c>
      <c r="AQ48" cm="1">
        <f t="array" aca="1" ref="AQ48" ca="1">INDIRECT("'5)個別表'!F"&amp;(A48-1)*39+28)</f>
        <v>0</v>
      </c>
      <c r="AR48" cm="1">
        <f t="array" aca="1" ref="AR48" ca="1">INDIRECT("'5)個別表'!G"&amp;(A48-1)*39+28)</f>
        <v>0</v>
      </c>
      <c r="AS48" cm="1">
        <f t="array" aca="1" ref="AS48" ca="1">INDIRECT("'5)個別表'!H"&amp;(A48-1)*39+28)</f>
        <v>0</v>
      </c>
      <c r="AT48" cm="1">
        <f t="array" aca="1" ref="AT48" ca="1">INDIRECT("'5)個別表'!I"&amp;(A48-1)*39+28)</f>
        <v>0</v>
      </c>
      <c r="AU48" cm="1">
        <f t="array" aca="1" ref="AU48" ca="1">INDIRECT("'5)個別表'!J"&amp;(A48-1)*39+28)</f>
        <v>0</v>
      </c>
      <c r="AV48" cm="1">
        <f t="array" aca="1" ref="AV48" ca="1">INDIRECT("'5)個別表'!K"&amp;(A48-1)*39+28)</f>
        <v>0</v>
      </c>
      <c r="AW48" cm="1">
        <f t="array" aca="1" ref="AW48" ca="1">INDIRECT("'5)個別表'!C"&amp;(A48-1)*39+29)</f>
        <v>0</v>
      </c>
      <c r="AX48" cm="1">
        <f t="array" aca="1" ref="AX48" ca="1">INDIRECT("'5)個別表'!D"&amp;(A48-1)*39+29)</f>
        <v>0</v>
      </c>
      <c r="AY48" cm="1">
        <f t="array" aca="1" ref="AY48" ca="1">INDIRECT("'5)個別表'!E"&amp;(A48-1)*39+29)</f>
        <v>0</v>
      </c>
      <c r="AZ48" cm="1">
        <f t="array" aca="1" ref="AZ48" ca="1">INDIRECT("'5)個別表'!F"&amp;(A48-1)*39+29)</f>
        <v>0</v>
      </c>
      <c r="BA48" cm="1">
        <f t="array" aca="1" ref="BA48" ca="1">INDIRECT("'5)個別表'!G"&amp;(A48-1)*39+29)</f>
        <v>0</v>
      </c>
      <c r="BB48" cm="1">
        <f t="array" aca="1" ref="BB48" ca="1">INDIRECT("'5)個別表'!H"&amp;(A48-1)*39+29)</f>
        <v>0</v>
      </c>
      <c r="BC48" cm="1">
        <f t="array" aca="1" ref="BC48" ca="1">INDIRECT("'5)個別表'!I"&amp;(A48-1)*39+29)</f>
        <v>0</v>
      </c>
      <c r="BD48" cm="1">
        <f t="array" aca="1" ref="BD48" ca="1">INDIRECT("'5)個別表'!J"&amp;(A48-1)*39+29)</f>
        <v>0</v>
      </c>
      <c r="BE48" cm="1">
        <f t="array" aca="1" ref="BE48" ca="1">INDIRECT("'5)個別表'!K"&amp;(A48-1)*39+29)</f>
        <v>0</v>
      </c>
      <c r="BF48" cm="1">
        <f t="array" aca="1" ref="BF48" ca="1">INDIRECT("'5)個別表'!C"&amp;(A48-1)*39+30)</f>
        <v>0</v>
      </c>
      <c r="BG48" cm="1">
        <f t="array" aca="1" ref="BG48" ca="1">INDIRECT("'5)個別表'!D"&amp;(A48-1)*39+30)</f>
        <v>0</v>
      </c>
      <c r="BH48" cm="1">
        <f t="array" aca="1" ref="BH48" ca="1">INDIRECT("'5)個別表'!E"&amp;(A48-1)*39+30)</f>
        <v>0</v>
      </c>
      <c r="BI48" cm="1">
        <f t="array" aca="1" ref="BI48" ca="1">INDIRECT("'5)個別表'!F"&amp;(A48-1)*39+30)</f>
        <v>0</v>
      </c>
      <c r="BJ48" cm="1">
        <f t="array" aca="1" ref="BJ48" ca="1">INDIRECT("'5)個別表'!G"&amp;(A48-1)*39+30)</f>
        <v>0</v>
      </c>
      <c r="BK48" cm="1">
        <f t="array" aca="1" ref="BK48" ca="1">INDIRECT("'5)個別表'!H"&amp;(A48-1)*39+30)</f>
        <v>0</v>
      </c>
      <c r="BL48" cm="1">
        <f t="array" aca="1" ref="BL48" ca="1">INDIRECT("'5)個別表'!I"&amp;(A48-1)*39+30)</f>
        <v>0</v>
      </c>
      <c r="BM48" cm="1">
        <f t="array" aca="1" ref="BM48" ca="1">INDIRECT("'5)個別表'!J"&amp;(A48-1)*39+30)</f>
        <v>0</v>
      </c>
      <c r="BN48" cm="1">
        <f t="array" aca="1" ref="BN48" ca="1">INDIRECT("'5)個別表'!K"&amp;(A48-1)*39+30)</f>
        <v>0</v>
      </c>
      <c r="BO48" cm="1">
        <f t="array" aca="1" ref="BO48" ca="1">INDIRECT("'5)個別表'!C"&amp;(A48-1)*39+31)</f>
        <v>0</v>
      </c>
      <c r="BP48" cm="1">
        <f t="array" aca="1" ref="BP48" ca="1">INDIRECT("'5)個別表'!D"&amp;(A48-1)*39+31)</f>
        <v>0</v>
      </c>
      <c r="BQ48" cm="1">
        <f t="array" aca="1" ref="BQ48" ca="1">INDIRECT("'5)個別表'!E"&amp;(A48-1)*39+31)</f>
        <v>0</v>
      </c>
      <c r="BR48" cm="1">
        <f t="array" aca="1" ref="BR48" ca="1">INDIRECT("'5)個別表'!F"&amp;(A48-1)*39+31)</f>
        <v>0</v>
      </c>
      <c r="BS48" cm="1">
        <f t="array" aca="1" ref="BS48" ca="1">INDIRECT("'5)個別表'!G"&amp;(A48-1)*39+31)</f>
        <v>0</v>
      </c>
      <c r="BT48" cm="1">
        <f t="array" aca="1" ref="BT48" ca="1">INDIRECT("'5)個別表'!H"&amp;(A48-1)*39+31)</f>
        <v>0</v>
      </c>
      <c r="BU48" cm="1">
        <f t="array" aca="1" ref="BU48" ca="1">INDIRECT("'5)個別表'!I"&amp;(A48-1)*39+31)</f>
        <v>0</v>
      </c>
      <c r="BV48" cm="1">
        <f t="array" aca="1" ref="BV48" ca="1">INDIRECT("'5)個別表'!J"&amp;(A48-1)*39+31)</f>
        <v>0</v>
      </c>
      <c r="BW48" cm="1">
        <f t="array" aca="1" ref="BW48" ca="1">INDIRECT("'5)個別表'!K"&amp;(A48-1)*39+31)</f>
        <v>0</v>
      </c>
      <c r="BX48" cm="1">
        <f t="array" aca="1" ref="BX48" ca="1">INDIRECT("'5)個別表'!C"&amp;(A48-1)*39+32)</f>
        <v>0</v>
      </c>
      <c r="BY48" cm="1">
        <f t="array" aca="1" ref="BY48" ca="1">INDIRECT("'5)個別表'!D"&amp;(A48-1)*39+32)</f>
        <v>0</v>
      </c>
      <c r="BZ48" cm="1">
        <f t="array" aca="1" ref="BZ48" ca="1">INDIRECT("'5)個別表'!E"&amp;(A48-1)*39+32)</f>
        <v>0</v>
      </c>
      <c r="CA48" cm="1">
        <f t="array" aca="1" ref="CA48" ca="1">INDIRECT("'5)個別表'!F"&amp;(A48-1)*39+32)</f>
        <v>0</v>
      </c>
      <c r="CB48" cm="1">
        <f t="array" aca="1" ref="CB48" ca="1">INDIRECT("'5)個別表'!G"&amp;(A48-1)*39+32)</f>
        <v>0</v>
      </c>
      <c r="CC48" cm="1">
        <f t="array" aca="1" ref="CC48" ca="1">INDIRECT("'5)個別表'!H"&amp;(A48-1)*39+32)</f>
        <v>0</v>
      </c>
      <c r="CD48" cm="1">
        <f t="array" aca="1" ref="CD48" ca="1">INDIRECT("'5)個別表'!I"&amp;(A48-1)*39+32)</f>
        <v>0</v>
      </c>
      <c r="CE48" cm="1">
        <f t="array" aca="1" ref="CE48" ca="1">INDIRECT("'5)個別表'!J"&amp;(A48-1)*39+32)</f>
        <v>0</v>
      </c>
      <c r="CF48" cm="1">
        <f t="array" aca="1" ref="CF48" ca="1">INDIRECT("'5)個別表'!K"&amp;(A48-1)*39+32)</f>
        <v>0</v>
      </c>
      <c r="CG48" t="str" cm="1">
        <f t="array" aca="1" ref="CG48" ca="1">INDIRECT("'5)個別表'!A"&amp;(A48-1)*39+33)</f>
        <v>⑧選択してください（プルダウン）</v>
      </c>
      <c r="CH48" cm="1">
        <f t="array" aca="1" ref="CH48" ca="1">INDIRECT("'5)個別表'!C"&amp;(A48-1)*39+33)</f>
        <v>0</v>
      </c>
      <c r="CI48" cm="1">
        <f t="array" aca="1" ref="CI48" ca="1">INDIRECT("'5)個別表'!D"&amp;(A48-1)*39+33)</f>
        <v>0</v>
      </c>
      <c r="CJ48" cm="1">
        <f t="array" aca="1" ref="CJ48" ca="1">INDIRECT("'5)個別表'!E"&amp;(A48-1)*39+33)</f>
        <v>0</v>
      </c>
      <c r="CK48" cm="1">
        <f t="array" aca="1" ref="CK48" ca="1">INDIRECT("'5)個別表'!F"&amp;(A48-1)*39+33)</f>
        <v>0</v>
      </c>
      <c r="CL48" cm="1">
        <f t="array" aca="1" ref="CL48" ca="1">INDIRECT("'5)個別表'!G"&amp;(A48-1)*39+33)</f>
        <v>0</v>
      </c>
      <c r="CM48" cm="1">
        <f t="array" aca="1" ref="CM48" ca="1">INDIRECT("'5)個別表'!H"&amp;(A48-1)*39+33)</f>
        <v>0</v>
      </c>
      <c r="CN48" cm="1">
        <f t="array" aca="1" ref="CN48" ca="1">INDIRECT("'5)個別表'!I"&amp;(A48-1)*39+33)</f>
        <v>0</v>
      </c>
      <c r="CO48" cm="1">
        <f t="array" aca="1" ref="CO48" ca="1">INDIRECT("'5)個別表'!J"&amp;(A48-1)*39+33)</f>
        <v>0</v>
      </c>
      <c r="CP48" cm="1">
        <f t="array" aca="1" ref="CP48" ca="1">INDIRECT("'5)個別表'!K"&amp;(A48-1)*39+33)</f>
        <v>0</v>
      </c>
      <c r="CQ48" cm="1">
        <f t="array" aca="1" ref="CQ48" ca="1">INDIRECT("'5)個別表'!C"&amp;(A48-1)*39+34)</f>
        <v>0</v>
      </c>
      <c r="CR48" cm="1">
        <f t="array" aca="1" ref="CR48" ca="1">INDIRECT("'5)個別表'!D"&amp;(A48-1)*39+34)</f>
        <v>0</v>
      </c>
      <c r="CS48" cm="1">
        <f t="array" aca="1" ref="CS48" ca="1">INDIRECT("'5)個別表'!E"&amp;(A48-1)*39+34)</f>
        <v>0</v>
      </c>
      <c r="CT48" cm="1">
        <f t="array" aca="1" ref="CT48" ca="1">INDIRECT("'5)個別表'!F"&amp;(A48-1)*39+34)</f>
        <v>0</v>
      </c>
      <c r="CU48" cm="1">
        <f t="array" aca="1" ref="CU48" ca="1">INDIRECT("'5)個別表'!G"&amp;(A48-1)*39+34)</f>
        <v>0</v>
      </c>
      <c r="CV48" cm="1">
        <f t="array" aca="1" ref="CV48" ca="1">INDIRECT("'5)個別表'!H"&amp;(A48-1)*39+34)</f>
        <v>0</v>
      </c>
      <c r="CW48" cm="1">
        <f t="array" aca="1" ref="CW48" ca="1">INDIRECT("'5)個別表'!I"&amp;(A48-1)*39+34)</f>
        <v>0</v>
      </c>
      <c r="CX48" cm="1">
        <f t="array" aca="1" ref="CX48" ca="1">INDIRECT("'5)個別表'!J"&amp;(A48-1)*39+34)</f>
        <v>0</v>
      </c>
      <c r="CY48" cm="1">
        <f t="array" aca="1" ref="CY48" ca="1">INDIRECT("'5)個別表'!K"&amp;(A48-1)*39+34)</f>
        <v>0</v>
      </c>
      <c r="CZ48" cm="1">
        <f t="array" aca="1" ref="CZ48" ca="1">INDIRECT("'5)個別表'!C"&amp;(A48-1)*39+35)</f>
        <v>0</v>
      </c>
      <c r="DA48" cm="1">
        <f t="array" aca="1" ref="DA48" ca="1">INDIRECT("'5)個別表'!D"&amp;(A48-1)*39+35)</f>
        <v>0</v>
      </c>
      <c r="DB48" cm="1">
        <f t="array" aca="1" ref="DB48" ca="1">INDIRECT("'5)個別表'!E"&amp;(A48-1)*39+35)</f>
        <v>0</v>
      </c>
      <c r="DC48" cm="1">
        <f t="array" aca="1" ref="DC48" ca="1">INDIRECT("'5)個別表'!F"&amp;(A48-1)*39+35)</f>
        <v>0</v>
      </c>
      <c r="DD48" cm="1">
        <f t="array" aca="1" ref="DD48" ca="1">INDIRECT("'5)個別表'!G"&amp;(A48-1)*39+35)</f>
        <v>0</v>
      </c>
      <c r="DE48" cm="1">
        <f t="array" aca="1" ref="DE48" ca="1">INDIRECT("'5)個別表'!H"&amp;(A48-1)*39+35)</f>
        <v>0</v>
      </c>
      <c r="DF48" cm="1">
        <f t="array" aca="1" ref="DF48" ca="1">INDIRECT("'5)個別表'!I"&amp;(A48-1)*39+35)</f>
        <v>0</v>
      </c>
      <c r="DG48" cm="1">
        <f t="array" aca="1" ref="DG48" ca="1">INDIRECT("'5)個別表'!J"&amp;(A48-1)*39+35)</f>
        <v>0</v>
      </c>
      <c r="DH48" cm="1">
        <f t="array" aca="1" ref="DH48" ca="1">INDIRECT("'5)個別表'!K"&amp;(A48-1)*39+35)</f>
        <v>0</v>
      </c>
      <c r="DI48" cm="1">
        <f t="array" aca="1" ref="DI48" ca="1">INDIRECT("'5)個別表'!C"&amp;(A48-1)*39+36)</f>
        <v>0</v>
      </c>
      <c r="DJ48" cm="1">
        <f t="array" aca="1" ref="DJ48" ca="1">INDIRECT("'5)個別表'!D"&amp;(A48-1)*39+36)</f>
        <v>0</v>
      </c>
      <c r="DK48" cm="1">
        <f t="array" aca="1" ref="DK48" ca="1">INDIRECT("'5)個別表'!E"&amp;(A48-1)*39+36)</f>
        <v>0</v>
      </c>
      <c r="DL48" cm="1">
        <f t="array" aca="1" ref="DL48" ca="1">INDIRECT("'5)個別表'!F"&amp;(A48-1)*39+36)</f>
        <v>0</v>
      </c>
      <c r="DM48" cm="1">
        <f t="array" aca="1" ref="DM48" ca="1">INDIRECT("'5)個別表'!G"&amp;(A48-1)*39+36)</f>
        <v>0</v>
      </c>
      <c r="DN48" cm="1">
        <f t="array" aca="1" ref="DN48" ca="1">INDIRECT("'5)個別表'!H"&amp;(A48-1)*39+36)</f>
        <v>0</v>
      </c>
      <c r="DO48" cm="1">
        <f t="array" aca="1" ref="DO48" ca="1">INDIRECT("'5)個別表'!I"&amp;(A48-1)*39+36)</f>
        <v>0</v>
      </c>
      <c r="DP48" cm="1">
        <f t="array" aca="1" ref="DP48" ca="1">INDIRECT("'5)個別表'!J"&amp;(A48-1)*39+36)</f>
        <v>0</v>
      </c>
      <c r="DQ48" cm="1">
        <f t="array" aca="1" ref="DQ48" ca="1">INDIRECT("'5)個別表'!K"&amp;(A48-1)*39+36)</f>
        <v>0</v>
      </c>
      <c r="DR48" cm="1">
        <f t="array" aca="1" ref="DR48" ca="1">INDIRECT("'5)個別表'!C"&amp;(A48-1)*39+37)</f>
        <v>0</v>
      </c>
      <c r="DS48" cm="1">
        <f t="array" aca="1" ref="DS48" ca="1">INDIRECT("'5)個別表'!D"&amp;(A48-1)*39+37)</f>
        <v>0</v>
      </c>
      <c r="DT48" cm="1">
        <f t="array" aca="1" ref="DT48" ca="1">INDIRECT("'5)個別表'!E"&amp;(A48-1)*39+37)</f>
        <v>0</v>
      </c>
      <c r="DU48" cm="1">
        <f t="array" aca="1" ref="DU48" ca="1">INDIRECT("'5)個別表'!F"&amp;(A48-1)*39+37)</f>
        <v>0</v>
      </c>
      <c r="DV48" cm="1">
        <f t="array" aca="1" ref="DV48" ca="1">INDIRECT("'5)個別表'!G"&amp;(A48-1)*39+37)</f>
        <v>0</v>
      </c>
      <c r="DW48" cm="1">
        <f t="array" aca="1" ref="DW48" ca="1">INDIRECT("'5)個別表'!H"&amp;(A48-1)*39+37)</f>
        <v>0</v>
      </c>
      <c r="DX48" cm="1">
        <f t="array" aca="1" ref="DX48" ca="1">INDIRECT("'5)個別表'!I"&amp;(A48-1)*39+37)</f>
        <v>0</v>
      </c>
      <c r="DY48" cm="1">
        <f t="array" aca="1" ref="DY48" ca="1">INDIRECT("'5)個別表'!J"&amp;(A48-1)*39+37)</f>
        <v>0</v>
      </c>
      <c r="DZ48" cm="1">
        <f t="array" aca="1" ref="DZ48" ca="1">INDIRECT("'5)個別表'!K"&amp;(A48-1)*39+37)</f>
        <v>0</v>
      </c>
      <c r="EA48" cm="1">
        <f t="array" aca="1" ref="EA48" ca="1">INDIRECT("'5)個別表'!C"&amp;(A48-1)*39+38)</f>
        <v>0</v>
      </c>
      <c r="EB48" cm="1">
        <f t="array" aca="1" ref="EB48" ca="1">INDIRECT("'5)個別表'!D"&amp;(A48-1)*39+38)</f>
        <v>0</v>
      </c>
      <c r="EC48" cm="1">
        <f t="array" aca="1" ref="EC48" ca="1">INDIRECT("'5)個別表'!E"&amp;(A48-1)*39+38)</f>
        <v>0</v>
      </c>
      <c r="ED48" cm="1">
        <f t="array" aca="1" ref="ED48" ca="1">INDIRECT("'5)個別表'!F"&amp;(A48-1)*39+38)</f>
        <v>0</v>
      </c>
      <c r="EE48" cm="1">
        <f t="array" aca="1" ref="EE48" ca="1">INDIRECT("'5)個別表'!G"&amp;(A48-1)*39+38)</f>
        <v>0</v>
      </c>
      <c r="EF48" cm="1">
        <f t="array" aca="1" ref="EF48" ca="1">INDIRECT("'5)個別表'!H"&amp;(A48-1)*39+38)</f>
        <v>0</v>
      </c>
      <c r="EG48" cm="1">
        <f t="array" aca="1" ref="EG48" ca="1">INDIRECT("'5)個別表'!I"&amp;(A48-1)*39+38)</f>
        <v>0</v>
      </c>
      <c r="EH48" cm="1">
        <f t="array" aca="1" ref="EH48" ca="1">INDIRECT("'5)個別表'!J"&amp;(A48-1)*39+38)</f>
        <v>0</v>
      </c>
      <c r="EI48" cm="1">
        <f t="array" aca="1" ref="EI48" ca="1">INDIRECT("'5)個別表'!K"&amp;(A48-1)*39+38)</f>
        <v>0</v>
      </c>
      <c r="EJ48" t="str" cm="1">
        <f t="array" aca="1" ref="EJ48" ca="1">INDIRECT("'5)個別表'!C"&amp;(A48-1)*39+39)</f>
        <v>空欄あり</v>
      </c>
      <c r="EK48" t="str" cm="1">
        <f t="array" aca="1" ref="EK48" ca="1">INDIRECT("'5)個別表'!D"&amp;(A48-1)*39+39)</f>
        <v>空欄あり</v>
      </c>
      <c r="EL48" t="str" cm="1">
        <f t="array" aca="1" ref="EL48" ca="1">INDIRECT("'5)個別表'!C"&amp;(A48-1)*39+40)</f>
        <v>-</v>
      </c>
      <c r="EM48" t="str" cm="1">
        <f t="array" aca="1" ref="EM48" ca="1">INDIRECT("'5)個別表'!D"&amp;(A48-1)*39+40)</f>
        <v>-</v>
      </c>
      <c r="EN48" t="str" cm="1">
        <f t="array" aca="1" ref="EN48" ca="1">INDIRECT("'5)個別表'!E"&amp;(A48-1)*39+40)</f>
        <v>-</v>
      </c>
    </row>
    <row r="49" spans="1:144">
      <c r="A49">
        <v>48</v>
      </c>
      <c r="B49" cm="1">
        <f t="array" aca="1" ref="B49" ca="1">INDIRECT("'5)個別表'!H"&amp;(A49-1)*39+5)</f>
        <v>0</v>
      </c>
      <c r="C49" cm="1">
        <f t="array" aca="1" ref="C49" ca="1">INDIRECT("'5)個別表'!C"&amp;(A49-1)*39+7)</f>
        <v>0</v>
      </c>
      <c r="D49" cm="1">
        <f t="array" aca="1" ref="D49" ca="1">INDIRECT("'5)個別表'!C"&amp;(A49-1)*39+8)</f>
        <v>0</v>
      </c>
      <c r="E49" cm="1">
        <f t="array" aca="1" ref="E49" ca="1">INDIRECT("'5)個別表'!C"&amp;(A49-1)*39+9)</f>
        <v>0</v>
      </c>
      <c r="F49" cm="1">
        <f t="array" aca="1" ref="F49" ca="1">INDIRECT("'5)個別表'!C"&amp;(A49-1)*39+10)</f>
        <v>0</v>
      </c>
      <c r="G49" cm="1">
        <f t="array" aca="1" ref="G49" ca="1">INDIRECT("'5)個別表'!F"&amp;(A49-1)*39+10)</f>
        <v>0</v>
      </c>
      <c r="H49" cm="1">
        <f t="array" aca="1" ref="H49" ca="1">INDIRECT("'5)個別表'!I"&amp;(A49-1)*39+10)</f>
        <v>0</v>
      </c>
      <c r="I49" cm="1">
        <f t="array" aca="1" ref="I49" ca="1">INDIRECT("'5)個別表'!C"&amp;(A49-1)*39+11)</f>
        <v>0</v>
      </c>
      <c r="J49" cm="1">
        <f t="array" aca="1" ref="J49" ca="1">INDIRECT("'5)個別表'!C"&amp;(A49-1)*39+12)</f>
        <v>0</v>
      </c>
      <c r="K49" cm="1">
        <f t="array" aca="1" ref="K49" ca="1">INDIRECT("'5)個別表'!C"&amp;(A49-1)*39+16)</f>
        <v>0</v>
      </c>
      <c r="L49" cm="1">
        <f t="array" aca="1" ref="L49" ca="1">INDIRECT("'5)個別表'!F"&amp;(A49-1)*39+16)</f>
        <v>0</v>
      </c>
      <c r="M49" cm="1">
        <f t="array" aca="1" ref="M49" ca="1">INDIRECT("'5)個別表'!H"&amp;(A49-1)*39+16)</f>
        <v>0</v>
      </c>
      <c r="N49" cm="1">
        <f t="array" aca="1" ref="N49" ca="1">INDIRECT("'5)個別表'!J"&amp;(A49-1)*39+16)</f>
        <v>0</v>
      </c>
      <c r="O49" cm="1">
        <f t="array" aca="1" ref="O49" ca="1">INDIRECT("'5)個別表'!C"&amp;(A49-1)*39+17)</f>
        <v>0</v>
      </c>
      <c r="P49" cm="1">
        <f t="array" aca="1" ref="P49" ca="1">INDIRECT("'5)個別表'!F"&amp;(A49-1)*39+17)</f>
        <v>0</v>
      </c>
      <c r="Q49" cm="1">
        <f t="array" aca="1" ref="Q49" ca="1">INDIRECT("'5)個別表'!H"&amp;(A49-1)*39+17)</f>
        <v>0</v>
      </c>
      <c r="R49" cm="1">
        <f t="array" aca="1" ref="R49" ca="1">INDIRECT("'5)個別表'!J"&amp;(A49-1)*39+17)</f>
        <v>0</v>
      </c>
      <c r="S49" cm="1">
        <f t="array" aca="1" ref="S49" ca="1">INDIRECT("'5)個別表'!C"&amp;(A49-1)*39+18)</f>
        <v>0</v>
      </c>
      <c r="T49" cm="1">
        <f t="array" aca="1" ref="T49" ca="1">INDIRECT("'5)個別表'!D"&amp;(A49-1)*39+23)</f>
        <v>0</v>
      </c>
      <c r="U49" cm="1">
        <f t="array" aca="1" ref="U49" ca="1">INDIRECT("'5)個別表'!I"&amp;(A49-1)*39+23)</f>
        <v>0</v>
      </c>
      <c r="V49" cm="1">
        <f t="array" aca="1" ref="V49" ca="1">INDIRECT("'5)個別表'!C"&amp;(A49-1)*39+26)</f>
        <v>0</v>
      </c>
      <c r="W49" cm="1">
        <f t="array" aca="1" ref="W49" ca="1">INDIRECT("'5)個別表'!D"&amp;(A49-1)*39+26)</f>
        <v>0</v>
      </c>
      <c r="X49" cm="1">
        <f t="array" aca="1" ref="X49" ca="1">INDIRECT("'5)個別表'!E"&amp;(A49-1)*39+26)</f>
        <v>0</v>
      </c>
      <c r="Y49" cm="1">
        <f t="array" aca="1" ref="Y49" ca="1">INDIRECT("'5)個別表'!F"&amp;(A49-1)*39+26)</f>
        <v>0</v>
      </c>
      <c r="Z49" cm="1">
        <f t="array" aca="1" ref="Z49" ca="1">INDIRECT("'5)個別表'!G"&amp;(A49-1)*39+26)</f>
        <v>0</v>
      </c>
      <c r="AA49" cm="1">
        <f t="array" aca="1" ref="AA49" ca="1">INDIRECT("'5)個別表'!H"&amp;(A49-1)*39+26)</f>
        <v>0</v>
      </c>
      <c r="AB49" cm="1">
        <f t="array" aca="1" ref="AB49" ca="1">INDIRECT("'5)個別表'!I"&amp;(A49-1)*39+26)</f>
        <v>0</v>
      </c>
      <c r="AC49" cm="1">
        <f t="array" aca="1" ref="AC49" ca="1">INDIRECT("'5)個別表'!J"&amp;(A49-1)*39+26)</f>
        <v>0</v>
      </c>
      <c r="AD49" cm="1">
        <f t="array" aca="1" ref="AD49" ca="1">INDIRECT("'5)個別表'!K"&amp;(A49-1)*39+26)</f>
        <v>0</v>
      </c>
      <c r="AE49" cm="1">
        <f t="array" aca="1" ref="AE49" ca="1">INDIRECT("'5)個別表'!C"&amp;(A49-1)*39+27)</f>
        <v>0</v>
      </c>
      <c r="AF49" cm="1">
        <f t="array" aca="1" ref="AF49" ca="1">INDIRECT("'5)個別表'!D"&amp;(A49-1)*39+27)</f>
        <v>0</v>
      </c>
      <c r="AG49" cm="1">
        <f t="array" aca="1" ref="AG49" ca="1">INDIRECT("'5)個別表'!E"&amp;(A49-1)*39+27)</f>
        <v>0</v>
      </c>
      <c r="AH49" cm="1">
        <f t="array" aca="1" ref="AH49" ca="1">INDIRECT("'5)個別表'!F"&amp;(A49-1)*39+27)</f>
        <v>0</v>
      </c>
      <c r="AI49" cm="1">
        <f t="array" aca="1" ref="AI49" ca="1">INDIRECT("'5)個別表'!G"&amp;(A49-1)*39+27)</f>
        <v>0</v>
      </c>
      <c r="AJ49" cm="1">
        <f t="array" aca="1" ref="AJ49" ca="1">INDIRECT("'5)個別表'!H"&amp;(A49-1)*39+27)</f>
        <v>0</v>
      </c>
      <c r="AK49" cm="1">
        <f t="array" aca="1" ref="AK49" ca="1">INDIRECT("'5)個別表'!I"&amp;(A49-1)*39+27)</f>
        <v>0</v>
      </c>
      <c r="AL49" cm="1">
        <f t="array" aca="1" ref="AL49" ca="1">INDIRECT("'5)個別表'!J"&amp;(A49-1)*39+27)</f>
        <v>0</v>
      </c>
      <c r="AM49" cm="1">
        <f t="array" aca="1" ref="AM49" ca="1">INDIRECT("'5)個別表'!K"&amp;(A49-1)*39+27)</f>
        <v>0</v>
      </c>
      <c r="AN49" cm="1">
        <f t="array" aca="1" ref="AN49" ca="1">INDIRECT("'5)個別表'!C"&amp;(A49-1)*39+28)</f>
        <v>0</v>
      </c>
      <c r="AO49" cm="1">
        <f t="array" aca="1" ref="AO49" ca="1">INDIRECT("'5)個別表'!D"&amp;(A49-1)*39+28)</f>
        <v>0</v>
      </c>
      <c r="AP49" cm="1">
        <f t="array" aca="1" ref="AP49" ca="1">INDIRECT("'5)個別表'!E"&amp;(A49-1)*39+28)</f>
        <v>0</v>
      </c>
      <c r="AQ49" cm="1">
        <f t="array" aca="1" ref="AQ49" ca="1">INDIRECT("'5)個別表'!F"&amp;(A49-1)*39+28)</f>
        <v>0</v>
      </c>
      <c r="AR49" cm="1">
        <f t="array" aca="1" ref="AR49" ca="1">INDIRECT("'5)個別表'!G"&amp;(A49-1)*39+28)</f>
        <v>0</v>
      </c>
      <c r="AS49" cm="1">
        <f t="array" aca="1" ref="AS49" ca="1">INDIRECT("'5)個別表'!H"&amp;(A49-1)*39+28)</f>
        <v>0</v>
      </c>
      <c r="AT49" cm="1">
        <f t="array" aca="1" ref="AT49" ca="1">INDIRECT("'5)個別表'!I"&amp;(A49-1)*39+28)</f>
        <v>0</v>
      </c>
      <c r="AU49" cm="1">
        <f t="array" aca="1" ref="AU49" ca="1">INDIRECT("'5)個別表'!J"&amp;(A49-1)*39+28)</f>
        <v>0</v>
      </c>
      <c r="AV49" cm="1">
        <f t="array" aca="1" ref="AV49" ca="1">INDIRECT("'5)個別表'!K"&amp;(A49-1)*39+28)</f>
        <v>0</v>
      </c>
      <c r="AW49" cm="1">
        <f t="array" aca="1" ref="AW49" ca="1">INDIRECT("'5)個別表'!C"&amp;(A49-1)*39+29)</f>
        <v>0</v>
      </c>
      <c r="AX49" cm="1">
        <f t="array" aca="1" ref="AX49" ca="1">INDIRECT("'5)個別表'!D"&amp;(A49-1)*39+29)</f>
        <v>0</v>
      </c>
      <c r="AY49" cm="1">
        <f t="array" aca="1" ref="AY49" ca="1">INDIRECT("'5)個別表'!E"&amp;(A49-1)*39+29)</f>
        <v>0</v>
      </c>
      <c r="AZ49" cm="1">
        <f t="array" aca="1" ref="AZ49" ca="1">INDIRECT("'5)個別表'!F"&amp;(A49-1)*39+29)</f>
        <v>0</v>
      </c>
      <c r="BA49" cm="1">
        <f t="array" aca="1" ref="BA49" ca="1">INDIRECT("'5)個別表'!G"&amp;(A49-1)*39+29)</f>
        <v>0</v>
      </c>
      <c r="BB49" cm="1">
        <f t="array" aca="1" ref="BB49" ca="1">INDIRECT("'5)個別表'!H"&amp;(A49-1)*39+29)</f>
        <v>0</v>
      </c>
      <c r="BC49" cm="1">
        <f t="array" aca="1" ref="BC49" ca="1">INDIRECT("'5)個別表'!I"&amp;(A49-1)*39+29)</f>
        <v>0</v>
      </c>
      <c r="BD49" cm="1">
        <f t="array" aca="1" ref="BD49" ca="1">INDIRECT("'5)個別表'!J"&amp;(A49-1)*39+29)</f>
        <v>0</v>
      </c>
      <c r="BE49" cm="1">
        <f t="array" aca="1" ref="BE49" ca="1">INDIRECT("'5)個別表'!K"&amp;(A49-1)*39+29)</f>
        <v>0</v>
      </c>
      <c r="BF49" cm="1">
        <f t="array" aca="1" ref="BF49" ca="1">INDIRECT("'5)個別表'!C"&amp;(A49-1)*39+30)</f>
        <v>0</v>
      </c>
      <c r="BG49" cm="1">
        <f t="array" aca="1" ref="BG49" ca="1">INDIRECT("'5)個別表'!D"&amp;(A49-1)*39+30)</f>
        <v>0</v>
      </c>
      <c r="BH49" cm="1">
        <f t="array" aca="1" ref="BH49" ca="1">INDIRECT("'5)個別表'!E"&amp;(A49-1)*39+30)</f>
        <v>0</v>
      </c>
      <c r="BI49" cm="1">
        <f t="array" aca="1" ref="BI49" ca="1">INDIRECT("'5)個別表'!F"&amp;(A49-1)*39+30)</f>
        <v>0</v>
      </c>
      <c r="BJ49" cm="1">
        <f t="array" aca="1" ref="BJ49" ca="1">INDIRECT("'5)個別表'!G"&amp;(A49-1)*39+30)</f>
        <v>0</v>
      </c>
      <c r="BK49" cm="1">
        <f t="array" aca="1" ref="BK49" ca="1">INDIRECT("'5)個別表'!H"&amp;(A49-1)*39+30)</f>
        <v>0</v>
      </c>
      <c r="BL49" cm="1">
        <f t="array" aca="1" ref="BL49" ca="1">INDIRECT("'5)個別表'!I"&amp;(A49-1)*39+30)</f>
        <v>0</v>
      </c>
      <c r="BM49" cm="1">
        <f t="array" aca="1" ref="BM49" ca="1">INDIRECT("'5)個別表'!J"&amp;(A49-1)*39+30)</f>
        <v>0</v>
      </c>
      <c r="BN49" cm="1">
        <f t="array" aca="1" ref="BN49" ca="1">INDIRECT("'5)個別表'!K"&amp;(A49-1)*39+30)</f>
        <v>0</v>
      </c>
      <c r="BO49" cm="1">
        <f t="array" aca="1" ref="BO49" ca="1">INDIRECT("'5)個別表'!C"&amp;(A49-1)*39+31)</f>
        <v>0</v>
      </c>
      <c r="BP49" cm="1">
        <f t="array" aca="1" ref="BP49" ca="1">INDIRECT("'5)個別表'!D"&amp;(A49-1)*39+31)</f>
        <v>0</v>
      </c>
      <c r="BQ49" cm="1">
        <f t="array" aca="1" ref="BQ49" ca="1">INDIRECT("'5)個別表'!E"&amp;(A49-1)*39+31)</f>
        <v>0</v>
      </c>
      <c r="BR49" cm="1">
        <f t="array" aca="1" ref="BR49" ca="1">INDIRECT("'5)個別表'!F"&amp;(A49-1)*39+31)</f>
        <v>0</v>
      </c>
      <c r="BS49" cm="1">
        <f t="array" aca="1" ref="BS49" ca="1">INDIRECT("'5)個別表'!G"&amp;(A49-1)*39+31)</f>
        <v>0</v>
      </c>
      <c r="BT49" cm="1">
        <f t="array" aca="1" ref="BT49" ca="1">INDIRECT("'5)個別表'!H"&amp;(A49-1)*39+31)</f>
        <v>0</v>
      </c>
      <c r="BU49" cm="1">
        <f t="array" aca="1" ref="BU49" ca="1">INDIRECT("'5)個別表'!I"&amp;(A49-1)*39+31)</f>
        <v>0</v>
      </c>
      <c r="BV49" cm="1">
        <f t="array" aca="1" ref="BV49" ca="1">INDIRECT("'5)個別表'!J"&amp;(A49-1)*39+31)</f>
        <v>0</v>
      </c>
      <c r="BW49" cm="1">
        <f t="array" aca="1" ref="BW49" ca="1">INDIRECT("'5)個別表'!K"&amp;(A49-1)*39+31)</f>
        <v>0</v>
      </c>
      <c r="BX49" cm="1">
        <f t="array" aca="1" ref="BX49" ca="1">INDIRECT("'5)個別表'!C"&amp;(A49-1)*39+32)</f>
        <v>0</v>
      </c>
      <c r="BY49" cm="1">
        <f t="array" aca="1" ref="BY49" ca="1">INDIRECT("'5)個別表'!D"&amp;(A49-1)*39+32)</f>
        <v>0</v>
      </c>
      <c r="BZ49" cm="1">
        <f t="array" aca="1" ref="BZ49" ca="1">INDIRECT("'5)個別表'!E"&amp;(A49-1)*39+32)</f>
        <v>0</v>
      </c>
      <c r="CA49" cm="1">
        <f t="array" aca="1" ref="CA49" ca="1">INDIRECT("'5)個別表'!F"&amp;(A49-1)*39+32)</f>
        <v>0</v>
      </c>
      <c r="CB49" cm="1">
        <f t="array" aca="1" ref="CB49" ca="1">INDIRECT("'5)個別表'!G"&amp;(A49-1)*39+32)</f>
        <v>0</v>
      </c>
      <c r="CC49" cm="1">
        <f t="array" aca="1" ref="CC49" ca="1">INDIRECT("'5)個別表'!H"&amp;(A49-1)*39+32)</f>
        <v>0</v>
      </c>
      <c r="CD49" cm="1">
        <f t="array" aca="1" ref="CD49" ca="1">INDIRECT("'5)個別表'!I"&amp;(A49-1)*39+32)</f>
        <v>0</v>
      </c>
      <c r="CE49" cm="1">
        <f t="array" aca="1" ref="CE49" ca="1">INDIRECT("'5)個別表'!J"&amp;(A49-1)*39+32)</f>
        <v>0</v>
      </c>
      <c r="CF49" cm="1">
        <f t="array" aca="1" ref="CF49" ca="1">INDIRECT("'5)個別表'!K"&amp;(A49-1)*39+32)</f>
        <v>0</v>
      </c>
      <c r="CG49" t="str" cm="1">
        <f t="array" aca="1" ref="CG49" ca="1">INDIRECT("'5)個別表'!A"&amp;(A49-1)*39+33)</f>
        <v>⑧選択してください（プルダウン）</v>
      </c>
      <c r="CH49" cm="1">
        <f t="array" aca="1" ref="CH49" ca="1">INDIRECT("'5)個別表'!C"&amp;(A49-1)*39+33)</f>
        <v>0</v>
      </c>
      <c r="CI49" cm="1">
        <f t="array" aca="1" ref="CI49" ca="1">INDIRECT("'5)個別表'!D"&amp;(A49-1)*39+33)</f>
        <v>0</v>
      </c>
      <c r="CJ49" cm="1">
        <f t="array" aca="1" ref="CJ49" ca="1">INDIRECT("'5)個別表'!E"&amp;(A49-1)*39+33)</f>
        <v>0</v>
      </c>
      <c r="CK49" cm="1">
        <f t="array" aca="1" ref="CK49" ca="1">INDIRECT("'5)個別表'!F"&amp;(A49-1)*39+33)</f>
        <v>0</v>
      </c>
      <c r="CL49" cm="1">
        <f t="array" aca="1" ref="CL49" ca="1">INDIRECT("'5)個別表'!G"&amp;(A49-1)*39+33)</f>
        <v>0</v>
      </c>
      <c r="CM49" cm="1">
        <f t="array" aca="1" ref="CM49" ca="1">INDIRECT("'5)個別表'!H"&amp;(A49-1)*39+33)</f>
        <v>0</v>
      </c>
      <c r="CN49" cm="1">
        <f t="array" aca="1" ref="CN49" ca="1">INDIRECT("'5)個別表'!I"&amp;(A49-1)*39+33)</f>
        <v>0</v>
      </c>
      <c r="CO49" cm="1">
        <f t="array" aca="1" ref="CO49" ca="1">INDIRECT("'5)個別表'!J"&amp;(A49-1)*39+33)</f>
        <v>0</v>
      </c>
      <c r="CP49" cm="1">
        <f t="array" aca="1" ref="CP49" ca="1">INDIRECT("'5)個別表'!K"&amp;(A49-1)*39+33)</f>
        <v>0</v>
      </c>
      <c r="CQ49" cm="1">
        <f t="array" aca="1" ref="CQ49" ca="1">INDIRECT("'5)個別表'!C"&amp;(A49-1)*39+34)</f>
        <v>0</v>
      </c>
      <c r="CR49" cm="1">
        <f t="array" aca="1" ref="CR49" ca="1">INDIRECT("'5)個別表'!D"&amp;(A49-1)*39+34)</f>
        <v>0</v>
      </c>
      <c r="CS49" cm="1">
        <f t="array" aca="1" ref="CS49" ca="1">INDIRECT("'5)個別表'!E"&amp;(A49-1)*39+34)</f>
        <v>0</v>
      </c>
      <c r="CT49" cm="1">
        <f t="array" aca="1" ref="CT49" ca="1">INDIRECT("'5)個別表'!F"&amp;(A49-1)*39+34)</f>
        <v>0</v>
      </c>
      <c r="CU49" cm="1">
        <f t="array" aca="1" ref="CU49" ca="1">INDIRECT("'5)個別表'!G"&amp;(A49-1)*39+34)</f>
        <v>0</v>
      </c>
      <c r="CV49" cm="1">
        <f t="array" aca="1" ref="CV49" ca="1">INDIRECT("'5)個別表'!H"&amp;(A49-1)*39+34)</f>
        <v>0</v>
      </c>
      <c r="CW49" cm="1">
        <f t="array" aca="1" ref="CW49" ca="1">INDIRECT("'5)個別表'!I"&amp;(A49-1)*39+34)</f>
        <v>0</v>
      </c>
      <c r="CX49" cm="1">
        <f t="array" aca="1" ref="CX49" ca="1">INDIRECT("'5)個別表'!J"&amp;(A49-1)*39+34)</f>
        <v>0</v>
      </c>
      <c r="CY49" cm="1">
        <f t="array" aca="1" ref="CY49" ca="1">INDIRECT("'5)個別表'!K"&amp;(A49-1)*39+34)</f>
        <v>0</v>
      </c>
      <c r="CZ49" cm="1">
        <f t="array" aca="1" ref="CZ49" ca="1">INDIRECT("'5)個別表'!C"&amp;(A49-1)*39+35)</f>
        <v>0</v>
      </c>
      <c r="DA49" cm="1">
        <f t="array" aca="1" ref="DA49" ca="1">INDIRECT("'5)個別表'!D"&amp;(A49-1)*39+35)</f>
        <v>0</v>
      </c>
      <c r="DB49" cm="1">
        <f t="array" aca="1" ref="DB49" ca="1">INDIRECT("'5)個別表'!E"&amp;(A49-1)*39+35)</f>
        <v>0</v>
      </c>
      <c r="DC49" cm="1">
        <f t="array" aca="1" ref="DC49" ca="1">INDIRECT("'5)個別表'!F"&amp;(A49-1)*39+35)</f>
        <v>0</v>
      </c>
      <c r="DD49" cm="1">
        <f t="array" aca="1" ref="DD49" ca="1">INDIRECT("'5)個別表'!G"&amp;(A49-1)*39+35)</f>
        <v>0</v>
      </c>
      <c r="DE49" cm="1">
        <f t="array" aca="1" ref="DE49" ca="1">INDIRECT("'5)個別表'!H"&amp;(A49-1)*39+35)</f>
        <v>0</v>
      </c>
      <c r="DF49" cm="1">
        <f t="array" aca="1" ref="DF49" ca="1">INDIRECT("'5)個別表'!I"&amp;(A49-1)*39+35)</f>
        <v>0</v>
      </c>
      <c r="DG49" cm="1">
        <f t="array" aca="1" ref="DG49" ca="1">INDIRECT("'5)個別表'!J"&amp;(A49-1)*39+35)</f>
        <v>0</v>
      </c>
      <c r="DH49" cm="1">
        <f t="array" aca="1" ref="DH49" ca="1">INDIRECT("'5)個別表'!K"&amp;(A49-1)*39+35)</f>
        <v>0</v>
      </c>
      <c r="DI49" cm="1">
        <f t="array" aca="1" ref="DI49" ca="1">INDIRECT("'5)個別表'!C"&amp;(A49-1)*39+36)</f>
        <v>0</v>
      </c>
      <c r="DJ49" cm="1">
        <f t="array" aca="1" ref="DJ49" ca="1">INDIRECT("'5)個別表'!D"&amp;(A49-1)*39+36)</f>
        <v>0</v>
      </c>
      <c r="DK49" cm="1">
        <f t="array" aca="1" ref="DK49" ca="1">INDIRECT("'5)個別表'!E"&amp;(A49-1)*39+36)</f>
        <v>0</v>
      </c>
      <c r="DL49" cm="1">
        <f t="array" aca="1" ref="DL49" ca="1">INDIRECT("'5)個別表'!F"&amp;(A49-1)*39+36)</f>
        <v>0</v>
      </c>
      <c r="DM49" cm="1">
        <f t="array" aca="1" ref="DM49" ca="1">INDIRECT("'5)個別表'!G"&amp;(A49-1)*39+36)</f>
        <v>0</v>
      </c>
      <c r="DN49" cm="1">
        <f t="array" aca="1" ref="DN49" ca="1">INDIRECT("'5)個別表'!H"&amp;(A49-1)*39+36)</f>
        <v>0</v>
      </c>
      <c r="DO49" cm="1">
        <f t="array" aca="1" ref="DO49" ca="1">INDIRECT("'5)個別表'!I"&amp;(A49-1)*39+36)</f>
        <v>0</v>
      </c>
      <c r="DP49" cm="1">
        <f t="array" aca="1" ref="DP49" ca="1">INDIRECT("'5)個別表'!J"&amp;(A49-1)*39+36)</f>
        <v>0</v>
      </c>
      <c r="DQ49" cm="1">
        <f t="array" aca="1" ref="DQ49" ca="1">INDIRECT("'5)個別表'!K"&amp;(A49-1)*39+36)</f>
        <v>0</v>
      </c>
      <c r="DR49" cm="1">
        <f t="array" aca="1" ref="DR49" ca="1">INDIRECT("'5)個別表'!C"&amp;(A49-1)*39+37)</f>
        <v>0</v>
      </c>
      <c r="DS49" cm="1">
        <f t="array" aca="1" ref="DS49" ca="1">INDIRECT("'5)個別表'!D"&amp;(A49-1)*39+37)</f>
        <v>0</v>
      </c>
      <c r="DT49" cm="1">
        <f t="array" aca="1" ref="DT49" ca="1">INDIRECT("'5)個別表'!E"&amp;(A49-1)*39+37)</f>
        <v>0</v>
      </c>
      <c r="DU49" cm="1">
        <f t="array" aca="1" ref="DU49" ca="1">INDIRECT("'5)個別表'!F"&amp;(A49-1)*39+37)</f>
        <v>0</v>
      </c>
      <c r="DV49" cm="1">
        <f t="array" aca="1" ref="DV49" ca="1">INDIRECT("'5)個別表'!G"&amp;(A49-1)*39+37)</f>
        <v>0</v>
      </c>
      <c r="DW49" cm="1">
        <f t="array" aca="1" ref="DW49" ca="1">INDIRECT("'5)個別表'!H"&amp;(A49-1)*39+37)</f>
        <v>0</v>
      </c>
      <c r="DX49" cm="1">
        <f t="array" aca="1" ref="DX49" ca="1">INDIRECT("'5)個別表'!I"&amp;(A49-1)*39+37)</f>
        <v>0</v>
      </c>
      <c r="DY49" cm="1">
        <f t="array" aca="1" ref="DY49" ca="1">INDIRECT("'5)個別表'!J"&amp;(A49-1)*39+37)</f>
        <v>0</v>
      </c>
      <c r="DZ49" cm="1">
        <f t="array" aca="1" ref="DZ49" ca="1">INDIRECT("'5)個別表'!K"&amp;(A49-1)*39+37)</f>
        <v>0</v>
      </c>
      <c r="EA49" cm="1">
        <f t="array" aca="1" ref="EA49" ca="1">INDIRECT("'5)個別表'!C"&amp;(A49-1)*39+38)</f>
        <v>0</v>
      </c>
      <c r="EB49" cm="1">
        <f t="array" aca="1" ref="EB49" ca="1">INDIRECT("'5)個別表'!D"&amp;(A49-1)*39+38)</f>
        <v>0</v>
      </c>
      <c r="EC49" cm="1">
        <f t="array" aca="1" ref="EC49" ca="1">INDIRECT("'5)個別表'!E"&amp;(A49-1)*39+38)</f>
        <v>0</v>
      </c>
      <c r="ED49" cm="1">
        <f t="array" aca="1" ref="ED49" ca="1">INDIRECT("'5)個別表'!F"&amp;(A49-1)*39+38)</f>
        <v>0</v>
      </c>
      <c r="EE49" cm="1">
        <f t="array" aca="1" ref="EE49" ca="1">INDIRECT("'5)個別表'!G"&amp;(A49-1)*39+38)</f>
        <v>0</v>
      </c>
      <c r="EF49" cm="1">
        <f t="array" aca="1" ref="EF49" ca="1">INDIRECT("'5)個別表'!H"&amp;(A49-1)*39+38)</f>
        <v>0</v>
      </c>
      <c r="EG49" cm="1">
        <f t="array" aca="1" ref="EG49" ca="1">INDIRECT("'5)個別表'!I"&amp;(A49-1)*39+38)</f>
        <v>0</v>
      </c>
      <c r="EH49" cm="1">
        <f t="array" aca="1" ref="EH49" ca="1">INDIRECT("'5)個別表'!J"&amp;(A49-1)*39+38)</f>
        <v>0</v>
      </c>
      <c r="EI49" cm="1">
        <f t="array" aca="1" ref="EI49" ca="1">INDIRECT("'5)個別表'!K"&amp;(A49-1)*39+38)</f>
        <v>0</v>
      </c>
      <c r="EJ49" t="str" cm="1">
        <f t="array" aca="1" ref="EJ49" ca="1">INDIRECT("'5)個別表'!C"&amp;(A49-1)*39+39)</f>
        <v>空欄あり</v>
      </c>
      <c r="EK49" t="str" cm="1">
        <f t="array" aca="1" ref="EK49" ca="1">INDIRECT("'5)個別表'!D"&amp;(A49-1)*39+39)</f>
        <v>空欄あり</v>
      </c>
      <c r="EL49" t="str" cm="1">
        <f t="array" aca="1" ref="EL49" ca="1">INDIRECT("'5)個別表'!C"&amp;(A49-1)*39+40)</f>
        <v>-</v>
      </c>
      <c r="EM49" t="str" cm="1">
        <f t="array" aca="1" ref="EM49" ca="1">INDIRECT("'5)個別表'!D"&amp;(A49-1)*39+40)</f>
        <v>-</v>
      </c>
      <c r="EN49" t="str" cm="1">
        <f t="array" aca="1" ref="EN49" ca="1">INDIRECT("'5)個別表'!E"&amp;(A49-1)*39+40)</f>
        <v>-</v>
      </c>
    </row>
    <row r="50" spans="1:144">
      <c r="A50">
        <v>49</v>
      </c>
      <c r="B50" cm="1">
        <f t="array" aca="1" ref="B50" ca="1">INDIRECT("'5)個別表'!H"&amp;(A50-1)*39+5)</f>
        <v>0</v>
      </c>
      <c r="C50" cm="1">
        <f t="array" aca="1" ref="C50" ca="1">INDIRECT("'5)個別表'!C"&amp;(A50-1)*39+7)</f>
        <v>0</v>
      </c>
      <c r="D50" cm="1">
        <f t="array" aca="1" ref="D50" ca="1">INDIRECT("'5)個別表'!C"&amp;(A50-1)*39+8)</f>
        <v>0</v>
      </c>
      <c r="E50" cm="1">
        <f t="array" aca="1" ref="E50" ca="1">INDIRECT("'5)個別表'!C"&amp;(A50-1)*39+9)</f>
        <v>0</v>
      </c>
      <c r="F50" cm="1">
        <f t="array" aca="1" ref="F50" ca="1">INDIRECT("'5)個別表'!C"&amp;(A50-1)*39+10)</f>
        <v>0</v>
      </c>
      <c r="G50" cm="1">
        <f t="array" aca="1" ref="G50" ca="1">INDIRECT("'5)個別表'!F"&amp;(A50-1)*39+10)</f>
        <v>0</v>
      </c>
      <c r="H50" cm="1">
        <f t="array" aca="1" ref="H50" ca="1">INDIRECT("'5)個別表'!I"&amp;(A50-1)*39+10)</f>
        <v>0</v>
      </c>
      <c r="I50" cm="1">
        <f t="array" aca="1" ref="I50" ca="1">INDIRECT("'5)個別表'!C"&amp;(A50-1)*39+11)</f>
        <v>0</v>
      </c>
      <c r="J50" cm="1">
        <f t="array" aca="1" ref="J50" ca="1">INDIRECT("'5)個別表'!C"&amp;(A50-1)*39+12)</f>
        <v>0</v>
      </c>
      <c r="K50" cm="1">
        <f t="array" aca="1" ref="K50" ca="1">INDIRECT("'5)個別表'!C"&amp;(A50-1)*39+16)</f>
        <v>0</v>
      </c>
      <c r="L50" cm="1">
        <f t="array" aca="1" ref="L50" ca="1">INDIRECT("'5)個別表'!F"&amp;(A50-1)*39+16)</f>
        <v>0</v>
      </c>
      <c r="M50" cm="1">
        <f t="array" aca="1" ref="M50" ca="1">INDIRECT("'5)個別表'!H"&amp;(A50-1)*39+16)</f>
        <v>0</v>
      </c>
      <c r="N50" cm="1">
        <f t="array" aca="1" ref="N50" ca="1">INDIRECT("'5)個別表'!J"&amp;(A50-1)*39+16)</f>
        <v>0</v>
      </c>
      <c r="O50" cm="1">
        <f t="array" aca="1" ref="O50" ca="1">INDIRECT("'5)個別表'!C"&amp;(A50-1)*39+17)</f>
        <v>0</v>
      </c>
      <c r="P50" cm="1">
        <f t="array" aca="1" ref="P50" ca="1">INDIRECT("'5)個別表'!F"&amp;(A50-1)*39+17)</f>
        <v>0</v>
      </c>
      <c r="Q50" cm="1">
        <f t="array" aca="1" ref="Q50" ca="1">INDIRECT("'5)個別表'!H"&amp;(A50-1)*39+17)</f>
        <v>0</v>
      </c>
      <c r="R50" cm="1">
        <f t="array" aca="1" ref="R50" ca="1">INDIRECT("'5)個別表'!J"&amp;(A50-1)*39+17)</f>
        <v>0</v>
      </c>
      <c r="S50" cm="1">
        <f t="array" aca="1" ref="S50" ca="1">INDIRECT("'5)個別表'!C"&amp;(A50-1)*39+18)</f>
        <v>0</v>
      </c>
      <c r="T50" cm="1">
        <f t="array" aca="1" ref="T50" ca="1">INDIRECT("'5)個別表'!D"&amp;(A50-1)*39+23)</f>
        <v>0</v>
      </c>
      <c r="U50" cm="1">
        <f t="array" aca="1" ref="U50" ca="1">INDIRECT("'5)個別表'!I"&amp;(A50-1)*39+23)</f>
        <v>0</v>
      </c>
      <c r="V50" cm="1">
        <f t="array" aca="1" ref="V50" ca="1">INDIRECT("'5)個別表'!C"&amp;(A50-1)*39+26)</f>
        <v>0</v>
      </c>
      <c r="W50" cm="1">
        <f t="array" aca="1" ref="W50" ca="1">INDIRECT("'5)個別表'!D"&amp;(A50-1)*39+26)</f>
        <v>0</v>
      </c>
      <c r="X50" cm="1">
        <f t="array" aca="1" ref="X50" ca="1">INDIRECT("'5)個別表'!E"&amp;(A50-1)*39+26)</f>
        <v>0</v>
      </c>
      <c r="Y50" cm="1">
        <f t="array" aca="1" ref="Y50" ca="1">INDIRECT("'5)個別表'!F"&amp;(A50-1)*39+26)</f>
        <v>0</v>
      </c>
      <c r="Z50" cm="1">
        <f t="array" aca="1" ref="Z50" ca="1">INDIRECT("'5)個別表'!G"&amp;(A50-1)*39+26)</f>
        <v>0</v>
      </c>
      <c r="AA50" cm="1">
        <f t="array" aca="1" ref="AA50" ca="1">INDIRECT("'5)個別表'!H"&amp;(A50-1)*39+26)</f>
        <v>0</v>
      </c>
      <c r="AB50" cm="1">
        <f t="array" aca="1" ref="AB50" ca="1">INDIRECT("'5)個別表'!I"&amp;(A50-1)*39+26)</f>
        <v>0</v>
      </c>
      <c r="AC50" cm="1">
        <f t="array" aca="1" ref="AC50" ca="1">INDIRECT("'5)個別表'!J"&amp;(A50-1)*39+26)</f>
        <v>0</v>
      </c>
      <c r="AD50" cm="1">
        <f t="array" aca="1" ref="AD50" ca="1">INDIRECT("'5)個別表'!K"&amp;(A50-1)*39+26)</f>
        <v>0</v>
      </c>
      <c r="AE50" cm="1">
        <f t="array" aca="1" ref="AE50" ca="1">INDIRECT("'5)個別表'!C"&amp;(A50-1)*39+27)</f>
        <v>0</v>
      </c>
      <c r="AF50" cm="1">
        <f t="array" aca="1" ref="AF50" ca="1">INDIRECT("'5)個別表'!D"&amp;(A50-1)*39+27)</f>
        <v>0</v>
      </c>
      <c r="AG50" cm="1">
        <f t="array" aca="1" ref="AG50" ca="1">INDIRECT("'5)個別表'!E"&amp;(A50-1)*39+27)</f>
        <v>0</v>
      </c>
      <c r="AH50" cm="1">
        <f t="array" aca="1" ref="AH50" ca="1">INDIRECT("'5)個別表'!F"&amp;(A50-1)*39+27)</f>
        <v>0</v>
      </c>
      <c r="AI50" cm="1">
        <f t="array" aca="1" ref="AI50" ca="1">INDIRECT("'5)個別表'!G"&amp;(A50-1)*39+27)</f>
        <v>0</v>
      </c>
      <c r="AJ50" cm="1">
        <f t="array" aca="1" ref="AJ50" ca="1">INDIRECT("'5)個別表'!H"&amp;(A50-1)*39+27)</f>
        <v>0</v>
      </c>
      <c r="AK50" cm="1">
        <f t="array" aca="1" ref="AK50" ca="1">INDIRECT("'5)個別表'!I"&amp;(A50-1)*39+27)</f>
        <v>0</v>
      </c>
      <c r="AL50" cm="1">
        <f t="array" aca="1" ref="AL50" ca="1">INDIRECT("'5)個別表'!J"&amp;(A50-1)*39+27)</f>
        <v>0</v>
      </c>
      <c r="AM50" cm="1">
        <f t="array" aca="1" ref="AM50" ca="1">INDIRECT("'5)個別表'!K"&amp;(A50-1)*39+27)</f>
        <v>0</v>
      </c>
      <c r="AN50" cm="1">
        <f t="array" aca="1" ref="AN50" ca="1">INDIRECT("'5)個別表'!C"&amp;(A50-1)*39+28)</f>
        <v>0</v>
      </c>
      <c r="AO50" cm="1">
        <f t="array" aca="1" ref="AO50" ca="1">INDIRECT("'5)個別表'!D"&amp;(A50-1)*39+28)</f>
        <v>0</v>
      </c>
      <c r="AP50" cm="1">
        <f t="array" aca="1" ref="AP50" ca="1">INDIRECT("'5)個別表'!E"&amp;(A50-1)*39+28)</f>
        <v>0</v>
      </c>
      <c r="AQ50" cm="1">
        <f t="array" aca="1" ref="AQ50" ca="1">INDIRECT("'5)個別表'!F"&amp;(A50-1)*39+28)</f>
        <v>0</v>
      </c>
      <c r="AR50" cm="1">
        <f t="array" aca="1" ref="AR50" ca="1">INDIRECT("'5)個別表'!G"&amp;(A50-1)*39+28)</f>
        <v>0</v>
      </c>
      <c r="AS50" cm="1">
        <f t="array" aca="1" ref="AS50" ca="1">INDIRECT("'5)個別表'!H"&amp;(A50-1)*39+28)</f>
        <v>0</v>
      </c>
      <c r="AT50" cm="1">
        <f t="array" aca="1" ref="AT50" ca="1">INDIRECT("'5)個別表'!I"&amp;(A50-1)*39+28)</f>
        <v>0</v>
      </c>
      <c r="AU50" cm="1">
        <f t="array" aca="1" ref="AU50" ca="1">INDIRECT("'5)個別表'!J"&amp;(A50-1)*39+28)</f>
        <v>0</v>
      </c>
      <c r="AV50" cm="1">
        <f t="array" aca="1" ref="AV50" ca="1">INDIRECT("'5)個別表'!K"&amp;(A50-1)*39+28)</f>
        <v>0</v>
      </c>
      <c r="AW50" cm="1">
        <f t="array" aca="1" ref="AW50" ca="1">INDIRECT("'5)個別表'!C"&amp;(A50-1)*39+29)</f>
        <v>0</v>
      </c>
      <c r="AX50" cm="1">
        <f t="array" aca="1" ref="AX50" ca="1">INDIRECT("'5)個別表'!D"&amp;(A50-1)*39+29)</f>
        <v>0</v>
      </c>
      <c r="AY50" cm="1">
        <f t="array" aca="1" ref="AY50" ca="1">INDIRECT("'5)個別表'!E"&amp;(A50-1)*39+29)</f>
        <v>0</v>
      </c>
      <c r="AZ50" cm="1">
        <f t="array" aca="1" ref="AZ50" ca="1">INDIRECT("'5)個別表'!F"&amp;(A50-1)*39+29)</f>
        <v>0</v>
      </c>
      <c r="BA50" cm="1">
        <f t="array" aca="1" ref="BA50" ca="1">INDIRECT("'5)個別表'!G"&amp;(A50-1)*39+29)</f>
        <v>0</v>
      </c>
      <c r="BB50" cm="1">
        <f t="array" aca="1" ref="BB50" ca="1">INDIRECT("'5)個別表'!H"&amp;(A50-1)*39+29)</f>
        <v>0</v>
      </c>
      <c r="BC50" cm="1">
        <f t="array" aca="1" ref="BC50" ca="1">INDIRECT("'5)個別表'!I"&amp;(A50-1)*39+29)</f>
        <v>0</v>
      </c>
      <c r="BD50" cm="1">
        <f t="array" aca="1" ref="BD50" ca="1">INDIRECT("'5)個別表'!J"&amp;(A50-1)*39+29)</f>
        <v>0</v>
      </c>
      <c r="BE50" cm="1">
        <f t="array" aca="1" ref="BE50" ca="1">INDIRECT("'5)個別表'!K"&amp;(A50-1)*39+29)</f>
        <v>0</v>
      </c>
      <c r="BF50" cm="1">
        <f t="array" aca="1" ref="BF50" ca="1">INDIRECT("'5)個別表'!C"&amp;(A50-1)*39+30)</f>
        <v>0</v>
      </c>
      <c r="BG50" cm="1">
        <f t="array" aca="1" ref="BG50" ca="1">INDIRECT("'5)個別表'!D"&amp;(A50-1)*39+30)</f>
        <v>0</v>
      </c>
      <c r="BH50" cm="1">
        <f t="array" aca="1" ref="BH50" ca="1">INDIRECT("'5)個別表'!E"&amp;(A50-1)*39+30)</f>
        <v>0</v>
      </c>
      <c r="BI50" cm="1">
        <f t="array" aca="1" ref="BI50" ca="1">INDIRECT("'5)個別表'!F"&amp;(A50-1)*39+30)</f>
        <v>0</v>
      </c>
      <c r="BJ50" cm="1">
        <f t="array" aca="1" ref="BJ50" ca="1">INDIRECT("'5)個別表'!G"&amp;(A50-1)*39+30)</f>
        <v>0</v>
      </c>
      <c r="BK50" cm="1">
        <f t="array" aca="1" ref="BK50" ca="1">INDIRECT("'5)個別表'!H"&amp;(A50-1)*39+30)</f>
        <v>0</v>
      </c>
      <c r="BL50" cm="1">
        <f t="array" aca="1" ref="BL50" ca="1">INDIRECT("'5)個別表'!I"&amp;(A50-1)*39+30)</f>
        <v>0</v>
      </c>
      <c r="BM50" cm="1">
        <f t="array" aca="1" ref="BM50" ca="1">INDIRECT("'5)個別表'!J"&amp;(A50-1)*39+30)</f>
        <v>0</v>
      </c>
      <c r="BN50" cm="1">
        <f t="array" aca="1" ref="BN50" ca="1">INDIRECT("'5)個別表'!K"&amp;(A50-1)*39+30)</f>
        <v>0</v>
      </c>
      <c r="BO50" cm="1">
        <f t="array" aca="1" ref="BO50" ca="1">INDIRECT("'5)個別表'!C"&amp;(A50-1)*39+31)</f>
        <v>0</v>
      </c>
      <c r="BP50" cm="1">
        <f t="array" aca="1" ref="BP50" ca="1">INDIRECT("'5)個別表'!D"&amp;(A50-1)*39+31)</f>
        <v>0</v>
      </c>
      <c r="BQ50" cm="1">
        <f t="array" aca="1" ref="BQ50" ca="1">INDIRECT("'5)個別表'!E"&amp;(A50-1)*39+31)</f>
        <v>0</v>
      </c>
      <c r="BR50" cm="1">
        <f t="array" aca="1" ref="BR50" ca="1">INDIRECT("'5)個別表'!F"&amp;(A50-1)*39+31)</f>
        <v>0</v>
      </c>
      <c r="BS50" cm="1">
        <f t="array" aca="1" ref="BS50" ca="1">INDIRECT("'5)個別表'!G"&amp;(A50-1)*39+31)</f>
        <v>0</v>
      </c>
      <c r="BT50" cm="1">
        <f t="array" aca="1" ref="BT50" ca="1">INDIRECT("'5)個別表'!H"&amp;(A50-1)*39+31)</f>
        <v>0</v>
      </c>
      <c r="BU50" cm="1">
        <f t="array" aca="1" ref="BU50" ca="1">INDIRECT("'5)個別表'!I"&amp;(A50-1)*39+31)</f>
        <v>0</v>
      </c>
      <c r="BV50" cm="1">
        <f t="array" aca="1" ref="BV50" ca="1">INDIRECT("'5)個別表'!J"&amp;(A50-1)*39+31)</f>
        <v>0</v>
      </c>
      <c r="BW50" cm="1">
        <f t="array" aca="1" ref="BW50" ca="1">INDIRECT("'5)個別表'!K"&amp;(A50-1)*39+31)</f>
        <v>0</v>
      </c>
      <c r="BX50" cm="1">
        <f t="array" aca="1" ref="BX50" ca="1">INDIRECT("'5)個別表'!C"&amp;(A50-1)*39+32)</f>
        <v>0</v>
      </c>
      <c r="BY50" cm="1">
        <f t="array" aca="1" ref="BY50" ca="1">INDIRECT("'5)個別表'!D"&amp;(A50-1)*39+32)</f>
        <v>0</v>
      </c>
      <c r="BZ50" cm="1">
        <f t="array" aca="1" ref="BZ50" ca="1">INDIRECT("'5)個別表'!E"&amp;(A50-1)*39+32)</f>
        <v>0</v>
      </c>
      <c r="CA50" cm="1">
        <f t="array" aca="1" ref="CA50" ca="1">INDIRECT("'5)個別表'!F"&amp;(A50-1)*39+32)</f>
        <v>0</v>
      </c>
      <c r="CB50" cm="1">
        <f t="array" aca="1" ref="CB50" ca="1">INDIRECT("'5)個別表'!G"&amp;(A50-1)*39+32)</f>
        <v>0</v>
      </c>
      <c r="CC50" cm="1">
        <f t="array" aca="1" ref="CC50" ca="1">INDIRECT("'5)個別表'!H"&amp;(A50-1)*39+32)</f>
        <v>0</v>
      </c>
      <c r="CD50" cm="1">
        <f t="array" aca="1" ref="CD50" ca="1">INDIRECT("'5)個別表'!I"&amp;(A50-1)*39+32)</f>
        <v>0</v>
      </c>
      <c r="CE50" cm="1">
        <f t="array" aca="1" ref="CE50" ca="1">INDIRECT("'5)個別表'!J"&amp;(A50-1)*39+32)</f>
        <v>0</v>
      </c>
      <c r="CF50" cm="1">
        <f t="array" aca="1" ref="CF50" ca="1">INDIRECT("'5)個別表'!K"&amp;(A50-1)*39+32)</f>
        <v>0</v>
      </c>
      <c r="CG50" t="str" cm="1">
        <f t="array" aca="1" ref="CG50" ca="1">INDIRECT("'5)個別表'!A"&amp;(A50-1)*39+33)</f>
        <v>⑧選択してください（プルダウン）</v>
      </c>
      <c r="CH50" cm="1">
        <f t="array" aca="1" ref="CH50" ca="1">INDIRECT("'5)個別表'!C"&amp;(A50-1)*39+33)</f>
        <v>0</v>
      </c>
      <c r="CI50" cm="1">
        <f t="array" aca="1" ref="CI50" ca="1">INDIRECT("'5)個別表'!D"&amp;(A50-1)*39+33)</f>
        <v>0</v>
      </c>
      <c r="CJ50" cm="1">
        <f t="array" aca="1" ref="CJ50" ca="1">INDIRECT("'5)個別表'!E"&amp;(A50-1)*39+33)</f>
        <v>0</v>
      </c>
      <c r="CK50" cm="1">
        <f t="array" aca="1" ref="CK50" ca="1">INDIRECT("'5)個別表'!F"&amp;(A50-1)*39+33)</f>
        <v>0</v>
      </c>
      <c r="CL50" cm="1">
        <f t="array" aca="1" ref="CL50" ca="1">INDIRECT("'5)個別表'!G"&amp;(A50-1)*39+33)</f>
        <v>0</v>
      </c>
      <c r="CM50" cm="1">
        <f t="array" aca="1" ref="CM50" ca="1">INDIRECT("'5)個別表'!H"&amp;(A50-1)*39+33)</f>
        <v>0</v>
      </c>
      <c r="CN50" cm="1">
        <f t="array" aca="1" ref="CN50" ca="1">INDIRECT("'5)個別表'!I"&amp;(A50-1)*39+33)</f>
        <v>0</v>
      </c>
      <c r="CO50" cm="1">
        <f t="array" aca="1" ref="CO50" ca="1">INDIRECT("'5)個別表'!J"&amp;(A50-1)*39+33)</f>
        <v>0</v>
      </c>
      <c r="CP50" cm="1">
        <f t="array" aca="1" ref="CP50" ca="1">INDIRECT("'5)個別表'!K"&amp;(A50-1)*39+33)</f>
        <v>0</v>
      </c>
      <c r="CQ50" cm="1">
        <f t="array" aca="1" ref="CQ50" ca="1">INDIRECT("'5)個別表'!C"&amp;(A50-1)*39+34)</f>
        <v>0</v>
      </c>
      <c r="CR50" cm="1">
        <f t="array" aca="1" ref="CR50" ca="1">INDIRECT("'5)個別表'!D"&amp;(A50-1)*39+34)</f>
        <v>0</v>
      </c>
      <c r="CS50" cm="1">
        <f t="array" aca="1" ref="CS50" ca="1">INDIRECT("'5)個別表'!E"&amp;(A50-1)*39+34)</f>
        <v>0</v>
      </c>
      <c r="CT50" cm="1">
        <f t="array" aca="1" ref="CT50" ca="1">INDIRECT("'5)個別表'!F"&amp;(A50-1)*39+34)</f>
        <v>0</v>
      </c>
      <c r="CU50" cm="1">
        <f t="array" aca="1" ref="CU50" ca="1">INDIRECT("'5)個別表'!G"&amp;(A50-1)*39+34)</f>
        <v>0</v>
      </c>
      <c r="CV50" cm="1">
        <f t="array" aca="1" ref="CV50" ca="1">INDIRECT("'5)個別表'!H"&amp;(A50-1)*39+34)</f>
        <v>0</v>
      </c>
      <c r="CW50" cm="1">
        <f t="array" aca="1" ref="CW50" ca="1">INDIRECT("'5)個別表'!I"&amp;(A50-1)*39+34)</f>
        <v>0</v>
      </c>
      <c r="CX50" cm="1">
        <f t="array" aca="1" ref="CX50" ca="1">INDIRECT("'5)個別表'!J"&amp;(A50-1)*39+34)</f>
        <v>0</v>
      </c>
      <c r="CY50" cm="1">
        <f t="array" aca="1" ref="CY50" ca="1">INDIRECT("'5)個別表'!K"&amp;(A50-1)*39+34)</f>
        <v>0</v>
      </c>
      <c r="CZ50" cm="1">
        <f t="array" aca="1" ref="CZ50" ca="1">INDIRECT("'5)個別表'!C"&amp;(A50-1)*39+35)</f>
        <v>0</v>
      </c>
      <c r="DA50" cm="1">
        <f t="array" aca="1" ref="DA50" ca="1">INDIRECT("'5)個別表'!D"&amp;(A50-1)*39+35)</f>
        <v>0</v>
      </c>
      <c r="DB50" cm="1">
        <f t="array" aca="1" ref="DB50" ca="1">INDIRECT("'5)個別表'!E"&amp;(A50-1)*39+35)</f>
        <v>0</v>
      </c>
      <c r="DC50" cm="1">
        <f t="array" aca="1" ref="DC50" ca="1">INDIRECT("'5)個別表'!F"&amp;(A50-1)*39+35)</f>
        <v>0</v>
      </c>
      <c r="DD50" cm="1">
        <f t="array" aca="1" ref="DD50" ca="1">INDIRECT("'5)個別表'!G"&amp;(A50-1)*39+35)</f>
        <v>0</v>
      </c>
      <c r="DE50" cm="1">
        <f t="array" aca="1" ref="DE50" ca="1">INDIRECT("'5)個別表'!H"&amp;(A50-1)*39+35)</f>
        <v>0</v>
      </c>
      <c r="DF50" cm="1">
        <f t="array" aca="1" ref="DF50" ca="1">INDIRECT("'5)個別表'!I"&amp;(A50-1)*39+35)</f>
        <v>0</v>
      </c>
      <c r="DG50" cm="1">
        <f t="array" aca="1" ref="DG50" ca="1">INDIRECT("'5)個別表'!J"&amp;(A50-1)*39+35)</f>
        <v>0</v>
      </c>
      <c r="DH50" cm="1">
        <f t="array" aca="1" ref="DH50" ca="1">INDIRECT("'5)個別表'!K"&amp;(A50-1)*39+35)</f>
        <v>0</v>
      </c>
      <c r="DI50" cm="1">
        <f t="array" aca="1" ref="DI50" ca="1">INDIRECT("'5)個別表'!C"&amp;(A50-1)*39+36)</f>
        <v>0</v>
      </c>
      <c r="DJ50" cm="1">
        <f t="array" aca="1" ref="DJ50" ca="1">INDIRECT("'5)個別表'!D"&amp;(A50-1)*39+36)</f>
        <v>0</v>
      </c>
      <c r="DK50" cm="1">
        <f t="array" aca="1" ref="DK50" ca="1">INDIRECT("'5)個別表'!E"&amp;(A50-1)*39+36)</f>
        <v>0</v>
      </c>
      <c r="DL50" cm="1">
        <f t="array" aca="1" ref="DL50" ca="1">INDIRECT("'5)個別表'!F"&amp;(A50-1)*39+36)</f>
        <v>0</v>
      </c>
      <c r="DM50" cm="1">
        <f t="array" aca="1" ref="DM50" ca="1">INDIRECT("'5)個別表'!G"&amp;(A50-1)*39+36)</f>
        <v>0</v>
      </c>
      <c r="DN50" cm="1">
        <f t="array" aca="1" ref="DN50" ca="1">INDIRECT("'5)個別表'!H"&amp;(A50-1)*39+36)</f>
        <v>0</v>
      </c>
      <c r="DO50" cm="1">
        <f t="array" aca="1" ref="DO50" ca="1">INDIRECT("'5)個別表'!I"&amp;(A50-1)*39+36)</f>
        <v>0</v>
      </c>
      <c r="DP50" cm="1">
        <f t="array" aca="1" ref="DP50" ca="1">INDIRECT("'5)個別表'!J"&amp;(A50-1)*39+36)</f>
        <v>0</v>
      </c>
      <c r="DQ50" cm="1">
        <f t="array" aca="1" ref="DQ50" ca="1">INDIRECT("'5)個別表'!K"&amp;(A50-1)*39+36)</f>
        <v>0</v>
      </c>
      <c r="DR50" cm="1">
        <f t="array" aca="1" ref="DR50" ca="1">INDIRECT("'5)個別表'!C"&amp;(A50-1)*39+37)</f>
        <v>0</v>
      </c>
      <c r="DS50" cm="1">
        <f t="array" aca="1" ref="DS50" ca="1">INDIRECT("'5)個別表'!D"&amp;(A50-1)*39+37)</f>
        <v>0</v>
      </c>
      <c r="DT50" cm="1">
        <f t="array" aca="1" ref="DT50" ca="1">INDIRECT("'5)個別表'!E"&amp;(A50-1)*39+37)</f>
        <v>0</v>
      </c>
      <c r="DU50" cm="1">
        <f t="array" aca="1" ref="DU50" ca="1">INDIRECT("'5)個別表'!F"&amp;(A50-1)*39+37)</f>
        <v>0</v>
      </c>
      <c r="DV50" cm="1">
        <f t="array" aca="1" ref="DV50" ca="1">INDIRECT("'5)個別表'!G"&amp;(A50-1)*39+37)</f>
        <v>0</v>
      </c>
      <c r="DW50" cm="1">
        <f t="array" aca="1" ref="DW50" ca="1">INDIRECT("'5)個別表'!H"&amp;(A50-1)*39+37)</f>
        <v>0</v>
      </c>
      <c r="DX50" cm="1">
        <f t="array" aca="1" ref="DX50" ca="1">INDIRECT("'5)個別表'!I"&amp;(A50-1)*39+37)</f>
        <v>0</v>
      </c>
      <c r="DY50" cm="1">
        <f t="array" aca="1" ref="DY50" ca="1">INDIRECT("'5)個別表'!J"&amp;(A50-1)*39+37)</f>
        <v>0</v>
      </c>
      <c r="DZ50" cm="1">
        <f t="array" aca="1" ref="DZ50" ca="1">INDIRECT("'5)個別表'!K"&amp;(A50-1)*39+37)</f>
        <v>0</v>
      </c>
      <c r="EA50" cm="1">
        <f t="array" aca="1" ref="EA50" ca="1">INDIRECT("'5)個別表'!C"&amp;(A50-1)*39+38)</f>
        <v>0</v>
      </c>
      <c r="EB50" cm="1">
        <f t="array" aca="1" ref="EB50" ca="1">INDIRECT("'5)個別表'!D"&amp;(A50-1)*39+38)</f>
        <v>0</v>
      </c>
      <c r="EC50" cm="1">
        <f t="array" aca="1" ref="EC50" ca="1">INDIRECT("'5)個別表'!E"&amp;(A50-1)*39+38)</f>
        <v>0</v>
      </c>
      <c r="ED50" cm="1">
        <f t="array" aca="1" ref="ED50" ca="1">INDIRECT("'5)個別表'!F"&amp;(A50-1)*39+38)</f>
        <v>0</v>
      </c>
      <c r="EE50" cm="1">
        <f t="array" aca="1" ref="EE50" ca="1">INDIRECT("'5)個別表'!G"&amp;(A50-1)*39+38)</f>
        <v>0</v>
      </c>
      <c r="EF50" cm="1">
        <f t="array" aca="1" ref="EF50" ca="1">INDIRECT("'5)個別表'!H"&amp;(A50-1)*39+38)</f>
        <v>0</v>
      </c>
      <c r="EG50" cm="1">
        <f t="array" aca="1" ref="EG50" ca="1">INDIRECT("'5)個別表'!I"&amp;(A50-1)*39+38)</f>
        <v>0</v>
      </c>
      <c r="EH50" cm="1">
        <f t="array" aca="1" ref="EH50" ca="1">INDIRECT("'5)個別表'!J"&amp;(A50-1)*39+38)</f>
        <v>0</v>
      </c>
      <c r="EI50" cm="1">
        <f t="array" aca="1" ref="EI50" ca="1">INDIRECT("'5)個別表'!K"&amp;(A50-1)*39+38)</f>
        <v>0</v>
      </c>
      <c r="EJ50" t="str" cm="1">
        <f t="array" aca="1" ref="EJ50" ca="1">INDIRECT("'5)個別表'!C"&amp;(A50-1)*39+39)</f>
        <v>空欄あり</v>
      </c>
      <c r="EK50" t="str" cm="1">
        <f t="array" aca="1" ref="EK50" ca="1">INDIRECT("'5)個別表'!D"&amp;(A50-1)*39+39)</f>
        <v>空欄あり</v>
      </c>
      <c r="EL50" t="str" cm="1">
        <f t="array" aca="1" ref="EL50" ca="1">INDIRECT("'5)個別表'!C"&amp;(A50-1)*39+40)</f>
        <v>-</v>
      </c>
      <c r="EM50" t="str" cm="1">
        <f t="array" aca="1" ref="EM50" ca="1">INDIRECT("'5)個別表'!D"&amp;(A50-1)*39+40)</f>
        <v>-</v>
      </c>
      <c r="EN50" t="str" cm="1">
        <f t="array" aca="1" ref="EN50" ca="1">INDIRECT("'5)個別表'!E"&amp;(A50-1)*39+40)</f>
        <v>-</v>
      </c>
    </row>
    <row r="51" spans="1:144">
      <c r="A51">
        <v>50</v>
      </c>
      <c r="B51" cm="1">
        <f t="array" aca="1" ref="B51" ca="1">INDIRECT("'5)個別表'!H"&amp;(A51-1)*39+5)</f>
        <v>0</v>
      </c>
      <c r="C51" cm="1">
        <f t="array" aca="1" ref="C51" ca="1">INDIRECT("'5)個別表'!C"&amp;(A51-1)*39+7)</f>
        <v>0</v>
      </c>
      <c r="D51" cm="1">
        <f t="array" aca="1" ref="D51" ca="1">INDIRECT("'5)個別表'!C"&amp;(A51-1)*39+8)</f>
        <v>0</v>
      </c>
      <c r="E51" cm="1">
        <f t="array" aca="1" ref="E51" ca="1">INDIRECT("'5)個別表'!C"&amp;(A51-1)*39+9)</f>
        <v>0</v>
      </c>
      <c r="F51" cm="1">
        <f t="array" aca="1" ref="F51" ca="1">INDIRECT("'5)個別表'!C"&amp;(A51-1)*39+10)</f>
        <v>0</v>
      </c>
      <c r="G51" cm="1">
        <f t="array" aca="1" ref="G51" ca="1">INDIRECT("'5)個別表'!F"&amp;(A51-1)*39+10)</f>
        <v>0</v>
      </c>
      <c r="H51" cm="1">
        <f t="array" aca="1" ref="H51" ca="1">INDIRECT("'5)個別表'!I"&amp;(A51-1)*39+10)</f>
        <v>0</v>
      </c>
      <c r="I51" cm="1">
        <f t="array" aca="1" ref="I51" ca="1">INDIRECT("'5)個別表'!C"&amp;(A51-1)*39+11)</f>
        <v>0</v>
      </c>
      <c r="J51" cm="1">
        <f t="array" aca="1" ref="J51" ca="1">INDIRECT("'5)個別表'!C"&amp;(A51-1)*39+12)</f>
        <v>0</v>
      </c>
      <c r="K51" cm="1">
        <f t="array" aca="1" ref="K51" ca="1">INDIRECT("'5)個別表'!C"&amp;(A51-1)*39+16)</f>
        <v>0</v>
      </c>
      <c r="L51" cm="1">
        <f t="array" aca="1" ref="L51" ca="1">INDIRECT("'5)個別表'!F"&amp;(A51-1)*39+16)</f>
        <v>0</v>
      </c>
      <c r="M51" cm="1">
        <f t="array" aca="1" ref="M51" ca="1">INDIRECT("'5)個別表'!H"&amp;(A51-1)*39+16)</f>
        <v>0</v>
      </c>
      <c r="N51" cm="1">
        <f t="array" aca="1" ref="N51" ca="1">INDIRECT("'5)個別表'!J"&amp;(A51-1)*39+16)</f>
        <v>0</v>
      </c>
      <c r="O51" cm="1">
        <f t="array" aca="1" ref="O51" ca="1">INDIRECT("'5)個別表'!C"&amp;(A51-1)*39+17)</f>
        <v>0</v>
      </c>
      <c r="P51" cm="1">
        <f t="array" aca="1" ref="P51" ca="1">INDIRECT("'5)個別表'!F"&amp;(A51-1)*39+17)</f>
        <v>0</v>
      </c>
      <c r="Q51" cm="1">
        <f t="array" aca="1" ref="Q51" ca="1">INDIRECT("'5)個別表'!H"&amp;(A51-1)*39+17)</f>
        <v>0</v>
      </c>
      <c r="R51" cm="1">
        <f t="array" aca="1" ref="R51" ca="1">INDIRECT("'5)個別表'!J"&amp;(A51-1)*39+17)</f>
        <v>0</v>
      </c>
      <c r="S51" cm="1">
        <f t="array" aca="1" ref="S51" ca="1">INDIRECT("'5)個別表'!C"&amp;(A51-1)*39+18)</f>
        <v>0</v>
      </c>
      <c r="T51" cm="1">
        <f t="array" aca="1" ref="T51" ca="1">INDIRECT("'5)個別表'!D"&amp;(A51-1)*39+23)</f>
        <v>0</v>
      </c>
      <c r="U51" cm="1">
        <f t="array" aca="1" ref="U51" ca="1">INDIRECT("'5)個別表'!I"&amp;(A51-1)*39+23)</f>
        <v>0</v>
      </c>
      <c r="V51" cm="1">
        <f t="array" aca="1" ref="V51" ca="1">INDIRECT("'5)個別表'!C"&amp;(A51-1)*39+26)</f>
        <v>0</v>
      </c>
      <c r="W51" cm="1">
        <f t="array" aca="1" ref="W51" ca="1">INDIRECT("'5)個別表'!D"&amp;(A51-1)*39+26)</f>
        <v>0</v>
      </c>
      <c r="X51" cm="1">
        <f t="array" aca="1" ref="X51" ca="1">INDIRECT("'5)個別表'!E"&amp;(A51-1)*39+26)</f>
        <v>0</v>
      </c>
      <c r="Y51" cm="1">
        <f t="array" aca="1" ref="Y51" ca="1">INDIRECT("'5)個別表'!F"&amp;(A51-1)*39+26)</f>
        <v>0</v>
      </c>
      <c r="Z51" cm="1">
        <f t="array" aca="1" ref="Z51" ca="1">INDIRECT("'5)個別表'!G"&amp;(A51-1)*39+26)</f>
        <v>0</v>
      </c>
      <c r="AA51" cm="1">
        <f t="array" aca="1" ref="AA51" ca="1">INDIRECT("'5)個別表'!H"&amp;(A51-1)*39+26)</f>
        <v>0</v>
      </c>
      <c r="AB51" cm="1">
        <f t="array" aca="1" ref="AB51" ca="1">INDIRECT("'5)個別表'!I"&amp;(A51-1)*39+26)</f>
        <v>0</v>
      </c>
      <c r="AC51" cm="1">
        <f t="array" aca="1" ref="AC51" ca="1">INDIRECT("'5)個別表'!J"&amp;(A51-1)*39+26)</f>
        <v>0</v>
      </c>
      <c r="AD51" cm="1">
        <f t="array" aca="1" ref="AD51" ca="1">INDIRECT("'5)個別表'!K"&amp;(A51-1)*39+26)</f>
        <v>0</v>
      </c>
      <c r="AE51" cm="1">
        <f t="array" aca="1" ref="AE51" ca="1">INDIRECT("'5)個別表'!C"&amp;(A51-1)*39+27)</f>
        <v>0</v>
      </c>
      <c r="AF51" cm="1">
        <f t="array" aca="1" ref="AF51" ca="1">INDIRECT("'5)個別表'!D"&amp;(A51-1)*39+27)</f>
        <v>0</v>
      </c>
      <c r="AG51" cm="1">
        <f t="array" aca="1" ref="AG51" ca="1">INDIRECT("'5)個別表'!E"&amp;(A51-1)*39+27)</f>
        <v>0</v>
      </c>
      <c r="AH51" cm="1">
        <f t="array" aca="1" ref="AH51" ca="1">INDIRECT("'5)個別表'!F"&amp;(A51-1)*39+27)</f>
        <v>0</v>
      </c>
      <c r="AI51" cm="1">
        <f t="array" aca="1" ref="AI51" ca="1">INDIRECT("'5)個別表'!G"&amp;(A51-1)*39+27)</f>
        <v>0</v>
      </c>
      <c r="AJ51" cm="1">
        <f t="array" aca="1" ref="AJ51" ca="1">INDIRECT("'5)個別表'!H"&amp;(A51-1)*39+27)</f>
        <v>0</v>
      </c>
      <c r="AK51" cm="1">
        <f t="array" aca="1" ref="AK51" ca="1">INDIRECT("'5)個別表'!I"&amp;(A51-1)*39+27)</f>
        <v>0</v>
      </c>
      <c r="AL51" cm="1">
        <f t="array" aca="1" ref="AL51" ca="1">INDIRECT("'5)個別表'!J"&amp;(A51-1)*39+27)</f>
        <v>0</v>
      </c>
      <c r="AM51" cm="1">
        <f t="array" aca="1" ref="AM51" ca="1">INDIRECT("'5)個別表'!K"&amp;(A51-1)*39+27)</f>
        <v>0</v>
      </c>
      <c r="AN51" cm="1">
        <f t="array" aca="1" ref="AN51" ca="1">INDIRECT("'5)個別表'!C"&amp;(A51-1)*39+28)</f>
        <v>0</v>
      </c>
      <c r="AO51" cm="1">
        <f t="array" aca="1" ref="AO51" ca="1">INDIRECT("'5)個別表'!D"&amp;(A51-1)*39+28)</f>
        <v>0</v>
      </c>
      <c r="AP51" cm="1">
        <f t="array" aca="1" ref="AP51" ca="1">INDIRECT("'5)個別表'!E"&amp;(A51-1)*39+28)</f>
        <v>0</v>
      </c>
      <c r="AQ51" cm="1">
        <f t="array" aca="1" ref="AQ51" ca="1">INDIRECT("'5)個別表'!F"&amp;(A51-1)*39+28)</f>
        <v>0</v>
      </c>
      <c r="AR51" cm="1">
        <f t="array" aca="1" ref="AR51" ca="1">INDIRECT("'5)個別表'!G"&amp;(A51-1)*39+28)</f>
        <v>0</v>
      </c>
      <c r="AS51" cm="1">
        <f t="array" aca="1" ref="AS51" ca="1">INDIRECT("'5)個別表'!H"&amp;(A51-1)*39+28)</f>
        <v>0</v>
      </c>
      <c r="AT51" cm="1">
        <f t="array" aca="1" ref="AT51" ca="1">INDIRECT("'5)個別表'!I"&amp;(A51-1)*39+28)</f>
        <v>0</v>
      </c>
      <c r="AU51" cm="1">
        <f t="array" aca="1" ref="AU51" ca="1">INDIRECT("'5)個別表'!J"&amp;(A51-1)*39+28)</f>
        <v>0</v>
      </c>
      <c r="AV51" cm="1">
        <f t="array" aca="1" ref="AV51" ca="1">INDIRECT("'5)個別表'!K"&amp;(A51-1)*39+28)</f>
        <v>0</v>
      </c>
      <c r="AW51" cm="1">
        <f t="array" aca="1" ref="AW51" ca="1">INDIRECT("'5)個別表'!C"&amp;(A51-1)*39+29)</f>
        <v>0</v>
      </c>
      <c r="AX51" cm="1">
        <f t="array" aca="1" ref="AX51" ca="1">INDIRECT("'5)個別表'!D"&amp;(A51-1)*39+29)</f>
        <v>0</v>
      </c>
      <c r="AY51" cm="1">
        <f t="array" aca="1" ref="AY51" ca="1">INDIRECT("'5)個別表'!E"&amp;(A51-1)*39+29)</f>
        <v>0</v>
      </c>
      <c r="AZ51" cm="1">
        <f t="array" aca="1" ref="AZ51" ca="1">INDIRECT("'5)個別表'!F"&amp;(A51-1)*39+29)</f>
        <v>0</v>
      </c>
      <c r="BA51" cm="1">
        <f t="array" aca="1" ref="BA51" ca="1">INDIRECT("'5)個別表'!G"&amp;(A51-1)*39+29)</f>
        <v>0</v>
      </c>
      <c r="BB51" cm="1">
        <f t="array" aca="1" ref="BB51" ca="1">INDIRECT("'5)個別表'!H"&amp;(A51-1)*39+29)</f>
        <v>0</v>
      </c>
      <c r="BC51" cm="1">
        <f t="array" aca="1" ref="BC51" ca="1">INDIRECT("'5)個別表'!I"&amp;(A51-1)*39+29)</f>
        <v>0</v>
      </c>
      <c r="BD51" cm="1">
        <f t="array" aca="1" ref="BD51" ca="1">INDIRECT("'5)個別表'!J"&amp;(A51-1)*39+29)</f>
        <v>0</v>
      </c>
      <c r="BE51" cm="1">
        <f t="array" aca="1" ref="BE51" ca="1">INDIRECT("'5)個別表'!K"&amp;(A51-1)*39+29)</f>
        <v>0</v>
      </c>
      <c r="BF51" cm="1">
        <f t="array" aca="1" ref="BF51" ca="1">INDIRECT("'5)個別表'!C"&amp;(A51-1)*39+30)</f>
        <v>0</v>
      </c>
      <c r="BG51" cm="1">
        <f t="array" aca="1" ref="BG51" ca="1">INDIRECT("'5)個別表'!D"&amp;(A51-1)*39+30)</f>
        <v>0</v>
      </c>
      <c r="BH51" cm="1">
        <f t="array" aca="1" ref="BH51" ca="1">INDIRECT("'5)個別表'!E"&amp;(A51-1)*39+30)</f>
        <v>0</v>
      </c>
      <c r="BI51" cm="1">
        <f t="array" aca="1" ref="BI51" ca="1">INDIRECT("'5)個別表'!F"&amp;(A51-1)*39+30)</f>
        <v>0</v>
      </c>
      <c r="BJ51" cm="1">
        <f t="array" aca="1" ref="BJ51" ca="1">INDIRECT("'5)個別表'!G"&amp;(A51-1)*39+30)</f>
        <v>0</v>
      </c>
      <c r="BK51" cm="1">
        <f t="array" aca="1" ref="BK51" ca="1">INDIRECT("'5)個別表'!H"&amp;(A51-1)*39+30)</f>
        <v>0</v>
      </c>
      <c r="BL51" cm="1">
        <f t="array" aca="1" ref="BL51" ca="1">INDIRECT("'5)個別表'!I"&amp;(A51-1)*39+30)</f>
        <v>0</v>
      </c>
      <c r="BM51" cm="1">
        <f t="array" aca="1" ref="BM51" ca="1">INDIRECT("'5)個別表'!J"&amp;(A51-1)*39+30)</f>
        <v>0</v>
      </c>
      <c r="BN51" cm="1">
        <f t="array" aca="1" ref="BN51" ca="1">INDIRECT("'5)個別表'!K"&amp;(A51-1)*39+30)</f>
        <v>0</v>
      </c>
      <c r="BO51" cm="1">
        <f t="array" aca="1" ref="BO51" ca="1">INDIRECT("'5)個別表'!C"&amp;(A51-1)*39+31)</f>
        <v>0</v>
      </c>
      <c r="BP51" cm="1">
        <f t="array" aca="1" ref="BP51" ca="1">INDIRECT("'5)個別表'!D"&amp;(A51-1)*39+31)</f>
        <v>0</v>
      </c>
      <c r="BQ51" cm="1">
        <f t="array" aca="1" ref="BQ51" ca="1">INDIRECT("'5)個別表'!E"&amp;(A51-1)*39+31)</f>
        <v>0</v>
      </c>
      <c r="BR51" cm="1">
        <f t="array" aca="1" ref="BR51" ca="1">INDIRECT("'5)個別表'!F"&amp;(A51-1)*39+31)</f>
        <v>0</v>
      </c>
      <c r="BS51" cm="1">
        <f t="array" aca="1" ref="BS51" ca="1">INDIRECT("'5)個別表'!G"&amp;(A51-1)*39+31)</f>
        <v>0</v>
      </c>
      <c r="BT51" cm="1">
        <f t="array" aca="1" ref="BT51" ca="1">INDIRECT("'5)個別表'!H"&amp;(A51-1)*39+31)</f>
        <v>0</v>
      </c>
      <c r="BU51" cm="1">
        <f t="array" aca="1" ref="BU51" ca="1">INDIRECT("'5)個別表'!I"&amp;(A51-1)*39+31)</f>
        <v>0</v>
      </c>
      <c r="BV51" cm="1">
        <f t="array" aca="1" ref="BV51" ca="1">INDIRECT("'5)個別表'!J"&amp;(A51-1)*39+31)</f>
        <v>0</v>
      </c>
      <c r="BW51" cm="1">
        <f t="array" aca="1" ref="BW51" ca="1">INDIRECT("'5)個別表'!K"&amp;(A51-1)*39+31)</f>
        <v>0</v>
      </c>
      <c r="BX51" cm="1">
        <f t="array" aca="1" ref="BX51" ca="1">INDIRECT("'5)個別表'!C"&amp;(A51-1)*39+32)</f>
        <v>0</v>
      </c>
      <c r="BY51" cm="1">
        <f t="array" aca="1" ref="BY51" ca="1">INDIRECT("'5)個別表'!D"&amp;(A51-1)*39+32)</f>
        <v>0</v>
      </c>
      <c r="BZ51" cm="1">
        <f t="array" aca="1" ref="BZ51" ca="1">INDIRECT("'5)個別表'!E"&amp;(A51-1)*39+32)</f>
        <v>0</v>
      </c>
      <c r="CA51" cm="1">
        <f t="array" aca="1" ref="CA51" ca="1">INDIRECT("'5)個別表'!F"&amp;(A51-1)*39+32)</f>
        <v>0</v>
      </c>
      <c r="CB51" cm="1">
        <f t="array" aca="1" ref="CB51" ca="1">INDIRECT("'5)個別表'!G"&amp;(A51-1)*39+32)</f>
        <v>0</v>
      </c>
      <c r="CC51" cm="1">
        <f t="array" aca="1" ref="CC51" ca="1">INDIRECT("'5)個別表'!H"&amp;(A51-1)*39+32)</f>
        <v>0</v>
      </c>
      <c r="CD51" cm="1">
        <f t="array" aca="1" ref="CD51" ca="1">INDIRECT("'5)個別表'!I"&amp;(A51-1)*39+32)</f>
        <v>0</v>
      </c>
      <c r="CE51" cm="1">
        <f t="array" aca="1" ref="CE51" ca="1">INDIRECT("'5)個別表'!J"&amp;(A51-1)*39+32)</f>
        <v>0</v>
      </c>
      <c r="CF51" cm="1">
        <f t="array" aca="1" ref="CF51" ca="1">INDIRECT("'5)個別表'!K"&amp;(A51-1)*39+32)</f>
        <v>0</v>
      </c>
      <c r="CG51" t="str" cm="1">
        <f t="array" aca="1" ref="CG51" ca="1">INDIRECT("'5)個別表'!A"&amp;(A51-1)*39+33)</f>
        <v>⑧選択してください（プルダウン）</v>
      </c>
      <c r="CH51" cm="1">
        <f t="array" aca="1" ref="CH51" ca="1">INDIRECT("'5)個別表'!C"&amp;(A51-1)*39+33)</f>
        <v>0</v>
      </c>
      <c r="CI51" cm="1">
        <f t="array" aca="1" ref="CI51" ca="1">INDIRECT("'5)個別表'!D"&amp;(A51-1)*39+33)</f>
        <v>0</v>
      </c>
      <c r="CJ51" cm="1">
        <f t="array" aca="1" ref="CJ51" ca="1">INDIRECT("'5)個別表'!E"&amp;(A51-1)*39+33)</f>
        <v>0</v>
      </c>
      <c r="CK51" cm="1">
        <f t="array" aca="1" ref="CK51" ca="1">INDIRECT("'5)個別表'!F"&amp;(A51-1)*39+33)</f>
        <v>0</v>
      </c>
      <c r="CL51" cm="1">
        <f t="array" aca="1" ref="CL51" ca="1">INDIRECT("'5)個別表'!G"&amp;(A51-1)*39+33)</f>
        <v>0</v>
      </c>
      <c r="CM51" cm="1">
        <f t="array" aca="1" ref="CM51" ca="1">INDIRECT("'5)個別表'!H"&amp;(A51-1)*39+33)</f>
        <v>0</v>
      </c>
      <c r="CN51" cm="1">
        <f t="array" aca="1" ref="CN51" ca="1">INDIRECT("'5)個別表'!I"&amp;(A51-1)*39+33)</f>
        <v>0</v>
      </c>
      <c r="CO51" cm="1">
        <f t="array" aca="1" ref="CO51" ca="1">INDIRECT("'5)個別表'!J"&amp;(A51-1)*39+33)</f>
        <v>0</v>
      </c>
      <c r="CP51" cm="1">
        <f t="array" aca="1" ref="CP51" ca="1">INDIRECT("'5)個別表'!K"&amp;(A51-1)*39+33)</f>
        <v>0</v>
      </c>
      <c r="CQ51" cm="1">
        <f t="array" aca="1" ref="CQ51" ca="1">INDIRECT("'5)個別表'!C"&amp;(A51-1)*39+34)</f>
        <v>0</v>
      </c>
      <c r="CR51" cm="1">
        <f t="array" aca="1" ref="CR51" ca="1">INDIRECT("'5)個別表'!D"&amp;(A51-1)*39+34)</f>
        <v>0</v>
      </c>
      <c r="CS51" cm="1">
        <f t="array" aca="1" ref="CS51" ca="1">INDIRECT("'5)個別表'!E"&amp;(A51-1)*39+34)</f>
        <v>0</v>
      </c>
      <c r="CT51" cm="1">
        <f t="array" aca="1" ref="CT51" ca="1">INDIRECT("'5)個別表'!F"&amp;(A51-1)*39+34)</f>
        <v>0</v>
      </c>
      <c r="CU51" cm="1">
        <f t="array" aca="1" ref="CU51" ca="1">INDIRECT("'5)個別表'!G"&amp;(A51-1)*39+34)</f>
        <v>0</v>
      </c>
      <c r="CV51" cm="1">
        <f t="array" aca="1" ref="CV51" ca="1">INDIRECT("'5)個別表'!H"&amp;(A51-1)*39+34)</f>
        <v>0</v>
      </c>
      <c r="CW51" cm="1">
        <f t="array" aca="1" ref="CW51" ca="1">INDIRECT("'5)個別表'!I"&amp;(A51-1)*39+34)</f>
        <v>0</v>
      </c>
      <c r="CX51" cm="1">
        <f t="array" aca="1" ref="CX51" ca="1">INDIRECT("'5)個別表'!J"&amp;(A51-1)*39+34)</f>
        <v>0</v>
      </c>
      <c r="CY51" cm="1">
        <f t="array" aca="1" ref="CY51" ca="1">INDIRECT("'5)個別表'!K"&amp;(A51-1)*39+34)</f>
        <v>0</v>
      </c>
      <c r="CZ51" cm="1">
        <f t="array" aca="1" ref="CZ51" ca="1">INDIRECT("'5)個別表'!C"&amp;(A51-1)*39+35)</f>
        <v>0</v>
      </c>
      <c r="DA51" cm="1">
        <f t="array" aca="1" ref="DA51" ca="1">INDIRECT("'5)個別表'!D"&amp;(A51-1)*39+35)</f>
        <v>0</v>
      </c>
      <c r="DB51" cm="1">
        <f t="array" aca="1" ref="DB51" ca="1">INDIRECT("'5)個別表'!E"&amp;(A51-1)*39+35)</f>
        <v>0</v>
      </c>
      <c r="DC51" cm="1">
        <f t="array" aca="1" ref="DC51" ca="1">INDIRECT("'5)個別表'!F"&amp;(A51-1)*39+35)</f>
        <v>0</v>
      </c>
      <c r="DD51" cm="1">
        <f t="array" aca="1" ref="DD51" ca="1">INDIRECT("'5)個別表'!G"&amp;(A51-1)*39+35)</f>
        <v>0</v>
      </c>
      <c r="DE51" cm="1">
        <f t="array" aca="1" ref="DE51" ca="1">INDIRECT("'5)個別表'!H"&amp;(A51-1)*39+35)</f>
        <v>0</v>
      </c>
      <c r="DF51" cm="1">
        <f t="array" aca="1" ref="DF51" ca="1">INDIRECT("'5)個別表'!I"&amp;(A51-1)*39+35)</f>
        <v>0</v>
      </c>
      <c r="DG51" cm="1">
        <f t="array" aca="1" ref="DG51" ca="1">INDIRECT("'5)個別表'!J"&amp;(A51-1)*39+35)</f>
        <v>0</v>
      </c>
      <c r="DH51" cm="1">
        <f t="array" aca="1" ref="DH51" ca="1">INDIRECT("'5)個別表'!K"&amp;(A51-1)*39+35)</f>
        <v>0</v>
      </c>
      <c r="DI51" cm="1">
        <f t="array" aca="1" ref="DI51" ca="1">INDIRECT("'5)個別表'!C"&amp;(A51-1)*39+36)</f>
        <v>0</v>
      </c>
      <c r="DJ51" cm="1">
        <f t="array" aca="1" ref="DJ51" ca="1">INDIRECT("'5)個別表'!D"&amp;(A51-1)*39+36)</f>
        <v>0</v>
      </c>
      <c r="DK51" cm="1">
        <f t="array" aca="1" ref="DK51" ca="1">INDIRECT("'5)個別表'!E"&amp;(A51-1)*39+36)</f>
        <v>0</v>
      </c>
      <c r="DL51" cm="1">
        <f t="array" aca="1" ref="DL51" ca="1">INDIRECT("'5)個別表'!F"&amp;(A51-1)*39+36)</f>
        <v>0</v>
      </c>
      <c r="DM51" cm="1">
        <f t="array" aca="1" ref="DM51" ca="1">INDIRECT("'5)個別表'!G"&amp;(A51-1)*39+36)</f>
        <v>0</v>
      </c>
      <c r="DN51" cm="1">
        <f t="array" aca="1" ref="DN51" ca="1">INDIRECT("'5)個別表'!H"&amp;(A51-1)*39+36)</f>
        <v>0</v>
      </c>
      <c r="DO51" cm="1">
        <f t="array" aca="1" ref="DO51" ca="1">INDIRECT("'5)個別表'!I"&amp;(A51-1)*39+36)</f>
        <v>0</v>
      </c>
      <c r="DP51" cm="1">
        <f t="array" aca="1" ref="DP51" ca="1">INDIRECT("'5)個別表'!J"&amp;(A51-1)*39+36)</f>
        <v>0</v>
      </c>
      <c r="DQ51" cm="1">
        <f t="array" aca="1" ref="DQ51" ca="1">INDIRECT("'5)個別表'!K"&amp;(A51-1)*39+36)</f>
        <v>0</v>
      </c>
      <c r="DR51" cm="1">
        <f t="array" aca="1" ref="DR51" ca="1">INDIRECT("'5)個別表'!C"&amp;(A51-1)*39+37)</f>
        <v>0</v>
      </c>
      <c r="DS51" cm="1">
        <f t="array" aca="1" ref="DS51" ca="1">INDIRECT("'5)個別表'!D"&amp;(A51-1)*39+37)</f>
        <v>0</v>
      </c>
      <c r="DT51" cm="1">
        <f t="array" aca="1" ref="DT51" ca="1">INDIRECT("'5)個別表'!E"&amp;(A51-1)*39+37)</f>
        <v>0</v>
      </c>
      <c r="DU51" cm="1">
        <f t="array" aca="1" ref="DU51" ca="1">INDIRECT("'5)個別表'!F"&amp;(A51-1)*39+37)</f>
        <v>0</v>
      </c>
      <c r="DV51" cm="1">
        <f t="array" aca="1" ref="DV51" ca="1">INDIRECT("'5)個別表'!G"&amp;(A51-1)*39+37)</f>
        <v>0</v>
      </c>
      <c r="DW51" cm="1">
        <f t="array" aca="1" ref="DW51" ca="1">INDIRECT("'5)個別表'!H"&amp;(A51-1)*39+37)</f>
        <v>0</v>
      </c>
      <c r="DX51" cm="1">
        <f t="array" aca="1" ref="DX51" ca="1">INDIRECT("'5)個別表'!I"&amp;(A51-1)*39+37)</f>
        <v>0</v>
      </c>
      <c r="DY51" cm="1">
        <f t="array" aca="1" ref="DY51" ca="1">INDIRECT("'5)個別表'!J"&amp;(A51-1)*39+37)</f>
        <v>0</v>
      </c>
      <c r="DZ51" cm="1">
        <f t="array" aca="1" ref="DZ51" ca="1">INDIRECT("'5)個別表'!K"&amp;(A51-1)*39+37)</f>
        <v>0</v>
      </c>
      <c r="EA51" cm="1">
        <f t="array" aca="1" ref="EA51" ca="1">INDIRECT("'5)個別表'!C"&amp;(A51-1)*39+38)</f>
        <v>0</v>
      </c>
      <c r="EB51" cm="1">
        <f t="array" aca="1" ref="EB51" ca="1">INDIRECT("'5)個別表'!D"&amp;(A51-1)*39+38)</f>
        <v>0</v>
      </c>
      <c r="EC51" cm="1">
        <f t="array" aca="1" ref="EC51" ca="1">INDIRECT("'5)個別表'!E"&amp;(A51-1)*39+38)</f>
        <v>0</v>
      </c>
      <c r="ED51" cm="1">
        <f t="array" aca="1" ref="ED51" ca="1">INDIRECT("'5)個別表'!F"&amp;(A51-1)*39+38)</f>
        <v>0</v>
      </c>
      <c r="EE51" cm="1">
        <f t="array" aca="1" ref="EE51" ca="1">INDIRECT("'5)個別表'!G"&amp;(A51-1)*39+38)</f>
        <v>0</v>
      </c>
      <c r="EF51" cm="1">
        <f t="array" aca="1" ref="EF51" ca="1">INDIRECT("'5)個別表'!H"&amp;(A51-1)*39+38)</f>
        <v>0</v>
      </c>
      <c r="EG51" cm="1">
        <f t="array" aca="1" ref="EG51" ca="1">INDIRECT("'5)個別表'!I"&amp;(A51-1)*39+38)</f>
        <v>0</v>
      </c>
      <c r="EH51" cm="1">
        <f t="array" aca="1" ref="EH51" ca="1">INDIRECT("'5)個別表'!J"&amp;(A51-1)*39+38)</f>
        <v>0</v>
      </c>
      <c r="EI51" cm="1">
        <f t="array" aca="1" ref="EI51" ca="1">INDIRECT("'5)個別表'!K"&amp;(A51-1)*39+38)</f>
        <v>0</v>
      </c>
      <c r="EJ51" t="str" cm="1">
        <f t="array" aca="1" ref="EJ51" ca="1">INDIRECT("'5)個別表'!C"&amp;(A51-1)*39+39)</f>
        <v>空欄あり</v>
      </c>
      <c r="EK51" t="str" cm="1">
        <f t="array" aca="1" ref="EK51" ca="1">INDIRECT("'5)個別表'!D"&amp;(A51-1)*39+39)</f>
        <v>空欄あり</v>
      </c>
      <c r="EL51" t="str" cm="1">
        <f t="array" aca="1" ref="EL51" ca="1">INDIRECT("'5)個別表'!C"&amp;(A51-1)*39+40)</f>
        <v>-</v>
      </c>
      <c r="EM51" t="str" cm="1">
        <f t="array" aca="1" ref="EM51" ca="1">INDIRECT("'5)個別表'!D"&amp;(A51-1)*39+40)</f>
        <v>-</v>
      </c>
      <c r="EN51" t="str" cm="1">
        <f t="array" aca="1" ref="EN51" ca="1">INDIRECT("'5)個別表'!E"&amp;(A51-1)*39+40)</f>
        <v>-</v>
      </c>
    </row>
  </sheetData>
  <phoneticPr fontId="1"/>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F16BF-B590-4276-80FC-322648F3C023}">
  <sheetPr>
    <tabColor theme="9" tint="0.79998168889431442"/>
    <pageSetUpPr fitToPage="1"/>
  </sheetPr>
  <dimension ref="A1:N203"/>
  <sheetViews>
    <sheetView zoomScale="70" zoomScaleNormal="70" zoomScaleSheetLayoutView="100" workbookViewId="0"/>
  </sheetViews>
  <sheetFormatPr defaultColWidth="8.69921875" defaultRowHeight="21" customHeight="1"/>
  <cols>
    <col min="1" max="1" width="4.09765625" style="19" customWidth="1"/>
    <col min="2" max="9" width="9.59765625" style="19" customWidth="1"/>
    <col min="10" max="16384" width="8.69921875" style="19"/>
  </cols>
  <sheetData>
    <row r="1" spans="1:14" s="110" customFormat="1" ht="24" customHeight="1">
      <c r="A1" s="125" t="s">
        <v>674</v>
      </c>
      <c r="B1" s="126"/>
      <c r="C1" s="126"/>
      <c r="D1" s="126"/>
      <c r="E1" s="126"/>
      <c r="F1" s="126"/>
      <c r="G1" s="126"/>
      <c r="H1" s="126"/>
      <c r="I1" s="126"/>
      <c r="J1" s="126"/>
      <c r="K1" s="126"/>
      <c r="L1" s="21"/>
      <c r="M1" s="21"/>
      <c r="N1" s="21"/>
    </row>
    <row r="2" spans="1:14" s="21" customFormat="1" ht="21" customHeight="1">
      <c r="A2" s="22" t="s">
        <v>616</v>
      </c>
    </row>
    <row r="3" spans="1:14" s="21" customFormat="1" ht="10.199999999999999" customHeight="1"/>
    <row r="4" spans="1:14" s="21" customFormat="1" ht="43.5" customHeight="1">
      <c r="A4" s="196" t="s">
        <v>635</v>
      </c>
      <c r="B4" s="196"/>
      <c r="C4" s="196"/>
      <c r="D4" s="196"/>
      <c r="E4" s="196"/>
      <c r="F4" s="196"/>
      <c r="G4" s="196"/>
      <c r="H4" s="196"/>
      <c r="I4" s="196"/>
      <c r="J4" s="196"/>
      <c r="K4" s="196"/>
    </row>
    <row r="5" spans="1:14" s="21" customFormat="1" ht="10.199999999999999" customHeight="1" thickBot="1"/>
    <row r="6" spans="1:14" s="21" customFormat="1" ht="28.5" customHeight="1" thickBot="1">
      <c r="B6" s="285"/>
      <c r="C6" s="286"/>
      <c r="D6" s="286"/>
      <c r="E6" s="286"/>
      <c r="F6" s="287"/>
    </row>
    <row r="7" spans="1:14" s="21" customFormat="1" ht="21" customHeight="1" thickBot="1"/>
    <row r="8" spans="1:14" s="21" customFormat="1" ht="28.5" customHeight="1" thickBot="1">
      <c r="B8" s="21" t="s">
        <v>615</v>
      </c>
      <c r="C8" s="290"/>
      <c r="D8" s="291"/>
      <c r="E8" s="291"/>
      <c r="F8" s="291"/>
      <c r="G8" s="291"/>
      <c r="H8" s="291"/>
      <c r="I8" s="291"/>
      <c r="J8" s="291"/>
      <c r="K8" s="292"/>
    </row>
    <row r="9" spans="1:14" s="21" customFormat="1" ht="21" customHeight="1"/>
    <row r="10" spans="1:14" s="21" customFormat="1" ht="21" customHeight="1">
      <c r="A10" s="21" t="s">
        <v>725</v>
      </c>
    </row>
    <row r="11" spans="1:14" s="21" customFormat="1" ht="21" customHeight="1">
      <c r="B11" s="21" t="s">
        <v>652</v>
      </c>
      <c r="F11" s="21" t="s">
        <v>653</v>
      </c>
    </row>
    <row r="12" spans="1:14" s="21" customFormat="1" ht="21" customHeight="1">
      <c r="B12" s="282" t="s">
        <v>614</v>
      </c>
      <c r="C12" s="282"/>
      <c r="D12" s="61"/>
      <c r="F12" s="282" t="s">
        <v>614</v>
      </c>
      <c r="G12" s="282"/>
      <c r="H12" s="61"/>
    </row>
    <row r="13" spans="1:14" s="21" customFormat="1" ht="21" customHeight="1">
      <c r="B13" s="282" t="s">
        <v>613</v>
      </c>
      <c r="C13" s="282"/>
      <c r="D13" s="61"/>
      <c r="F13" s="282" t="s">
        <v>613</v>
      </c>
      <c r="G13" s="282"/>
      <c r="H13" s="61"/>
    </row>
    <row r="14" spans="1:14" s="21" customFormat="1" ht="21" customHeight="1">
      <c r="B14" s="283" t="s">
        <v>612</v>
      </c>
      <c r="C14" s="284"/>
      <c r="D14" s="61"/>
      <c r="F14" s="283" t="s">
        <v>612</v>
      </c>
      <c r="G14" s="284"/>
      <c r="H14" s="61"/>
    </row>
    <row r="15" spans="1:14" s="21" customFormat="1" ht="21" customHeight="1">
      <c r="B15" s="293" t="s">
        <v>611</v>
      </c>
      <c r="C15" s="184"/>
      <c r="D15" s="61"/>
      <c r="F15" s="293" t="s">
        <v>611</v>
      </c>
      <c r="G15" s="184"/>
      <c r="H15" s="61"/>
    </row>
    <row r="16" spans="1:14" s="21" customFormat="1" ht="21" customHeight="1">
      <c r="B16" s="293" t="s">
        <v>610</v>
      </c>
      <c r="C16" s="184"/>
      <c r="D16" s="61"/>
      <c r="F16" s="293" t="s">
        <v>610</v>
      </c>
      <c r="G16" s="184"/>
      <c r="H16" s="61"/>
    </row>
    <row r="17" spans="1:11" s="21" customFormat="1" ht="21" customHeight="1">
      <c r="B17" s="282" t="s">
        <v>609</v>
      </c>
      <c r="C17" s="282"/>
      <c r="D17" s="61"/>
      <c r="F17" s="282" t="s">
        <v>609</v>
      </c>
      <c r="G17" s="282"/>
      <c r="H17" s="61"/>
    </row>
    <row r="18" spans="1:11" s="21" customFormat="1" ht="21" customHeight="1">
      <c r="B18" s="282" t="s">
        <v>608</v>
      </c>
      <c r="C18" s="282"/>
      <c r="D18" s="61"/>
      <c r="F18" s="282" t="s">
        <v>608</v>
      </c>
      <c r="G18" s="282"/>
      <c r="H18" s="61"/>
    </row>
    <row r="19" spans="1:11" s="21" customFormat="1" ht="21" customHeight="1">
      <c r="B19" s="282" t="s">
        <v>607</v>
      </c>
      <c r="C19" s="282"/>
      <c r="D19" s="61"/>
      <c r="F19" s="282" t="s">
        <v>607</v>
      </c>
      <c r="G19" s="282"/>
      <c r="H19" s="61"/>
    </row>
    <row r="20" spans="1:11" s="21" customFormat="1" ht="21" customHeight="1">
      <c r="B20" s="282" t="s">
        <v>606</v>
      </c>
      <c r="C20" s="282"/>
      <c r="D20" s="61"/>
      <c r="F20" s="282" t="s">
        <v>606</v>
      </c>
      <c r="G20" s="282"/>
      <c r="H20" s="61"/>
    </row>
    <row r="21" spans="1:11" s="21" customFormat="1" ht="21" customHeight="1">
      <c r="B21" s="282" t="s">
        <v>605</v>
      </c>
      <c r="C21" s="282"/>
      <c r="D21" s="61"/>
      <c r="F21" s="282" t="s">
        <v>605</v>
      </c>
      <c r="G21" s="282"/>
      <c r="H21" s="61"/>
    </row>
    <row r="22" spans="1:11" s="21" customFormat="1" ht="21" customHeight="1">
      <c r="B22" s="294"/>
      <c r="C22" s="294"/>
      <c r="H22" s="111"/>
    </row>
    <row r="23" spans="1:11" s="21" customFormat="1" ht="21" customHeight="1">
      <c r="A23" s="22" t="s">
        <v>604</v>
      </c>
    </row>
    <row r="24" spans="1:11" s="21" customFormat="1" ht="21" customHeight="1">
      <c r="A24" s="21" t="s">
        <v>634</v>
      </c>
    </row>
    <row r="25" spans="1:11" s="21" customFormat="1" ht="10.199999999999999" customHeight="1" thickBot="1"/>
    <row r="26" spans="1:11" s="21" customFormat="1" ht="21" customHeight="1" thickBot="1">
      <c r="B26" s="285"/>
      <c r="C26" s="286"/>
      <c r="D26" s="286"/>
      <c r="E26" s="286"/>
      <c r="F26" s="286"/>
      <c r="G26" s="286"/>
      <c r="H26" s="287"/>
    </row>
    <row r="27" spans="1:11" s="21" customFormat="1" ht="21" customHeight="1" thickBot="1">
      <c r="B27" s="21" t="s">
        <v>603</v>
      </c>
    </row>
    <row r="28" spans="1:11" s="21" customFormat="1" ht="42" customHeight="1" thickBot="1">
      <c r="B28" s="303"/>
      <c r="C28" s="304"/>
      <c r="D28" s="304"/>
      <c r="E28" s="304"/>
      <c r="F28" s="304"/>
      <c r="G28" s="304"/>
      <c r="H28" s="304"/>
      <c r="I28" s="304"/>
      <c r="J28" s="304"/>
      <c r="K28" s="305"/>
    </row>
    <row r="29" spans="1:11" s="21" customFormat="1" ht="21" customHeight="1"/>
    <row r="30" spans="1:11" s="21" customFormat="1" ht="22.2" customHeight="1">
      <c r="A30" s="196" t="s">
        <v>602</v>
      </c>
      <c r="B30" s="196"/>
      <c r="C30" s="196"/>
      <c r="D30" s="196"/>
      <c r="E30" s="196"/>
      <c r="F30" s="196"/>
      <c r="G30" s="196"/>
      <c r="H30" s="196"/>
      <c r="I30" s="196"/>
      <c r="J30" s="196"/>
      <c r="K30" s="196"/>
    </row>
    <row r="31" spans="1:11" s="21" customFormat="1" ht="22.2" customHeight="1">
      <c r="A31" s="196"/>
      <c r="B31" s="196"/>
      <c r="C31" s="196"/>
      <c r="D31" s="196"/>
      <c r="E31" s="196"/>
      <c r="F31" s="196"/>
      <c r="G31" s="196"/>
      <c r="H31" s="196"/>
      <c r="I31" s="196"/>
      <c r="J31" s="196"/>
      <c r="K31" s="196"/>
    </row>
    <row r="32" spans="1:11" s="21" customFormat="1" ht="10.95" customHeight="1">
      <c r="A32" s="112"/>
      <c r="B32" s="112"/>
      <c r="C32" s="112"/>
      <c r="D32" s="112"/>
      <c r="E32" s="112"/>
      <c r="F32" s="112"/>
      <c r="G32" s="112"/>
      <c r="H32" s="112"/>
      <c r="I32" s="112"/>
    </row>
    <row r="33" spans="1:11" s="21" customFormat="1" ht="24" customHeight="1">
      <c r="A33" s="61"/>
      <c r="B33" s="21" t="s">
        <v>601</v>
      </c>
    </row>
    <row r="34" spans="1:11" s="21" customFormat="1" ht="24" customHeight="1">
      <c r="A34" s="61"/>
      <c r="B34" s="21" t="s">
        <v>600</v>
      </c>
      <c r="F34" s="288"/>
      <c r="G34" s="288"/>
      <c r="H34" s="288"/>
      <c r="I34" s="288"/>
      <c r="J34" s="288"/>
      <c r="K34" s="288"/>
    </row>
    <row r="35" spans="1:11" s="21" customFormat="1" ht="24" customHeight="1">
      <c r="A35" s="61"/>
      <c r="B35" s="21" t="s">
        <v>599</v>
      </c>
      <c r="F35" s="288"/>
      <c r="G35" s="288"/>
      <c r="H35" s="288"/>
      <c r="I35" s="288"/>
      <c r="J35" s="288"/>
      <c r="K35" s="288"/>
    </row>
    <row r="36" spans="1:11" s="21" customFormat="1" ht="24" customHeight="1">
      <c r="A36" s="61"/>
      <c r="B36" s="21" t="s">
        <v>598</v>
      </c>
      <c r="F36" s="288"/>
      <c r="G36" s="288"/>
      <c r="H36" s="288"/>
      <c r="I36" s="288"/>
      <c r="J36" s="288"/>
      <c r="K36" s="288"/>
    </row>
    <row r="37" spans="1:11" s="21" customFormat="1" ht="24" customHeight="1">
      <c r="A37" s="61"/>
      <c r="B37" s="21" t="s">
        <v>597</v>
      </c>
      <c r="F37" s="288"/>
      <c r="G37" s="288"/>
      <c r="H37" s="288"/>
      <c r="I37" s="288"/>
      <c r="J37" s="288"/>
      <c r="K37" s="288"/>
    </row>
    <row r="38" spans="1:11" s="21" customFormat="1" ht="24" customHeight="1">
      <c r="A38" s="61"/>
      <c r="B38" s="21" t="s">
        <v>596</v>
      </c>
      <c r="F38" s="288"/>
      <c r="G38" s="288"/>
      <c r="H38" s="288"/>
      <c r="I38" s="288"/>
      <c r="J38" s="288"/>
      <c r="K38" s="288"/>
    </row>
    <row r="39" spans="1:11" s="21" customFormat="1" ht="24" customHeight="1">
      <c r="A39" s="61"/>
      <c r="B39" s="21" t="s">
        <v>595</v>
      </c>
      <c r="F39" s="288"/>
      <c r="G39" s="288"/>
      <c r="H39" s="288"/>
      <c r="I39" s="288"/>
      <c r="J39" s="288"/>
      <c r="K39" s="288"/>
    </row>
    <row r="40" spans="1:11" s="21" customFormat="1" ht="24" customHeight="1">
      <c r="A40" s="61"/>
      <c r="B40" s="21" t="s">
        <v>594</v>
      </c>
      <c r="F40" s="288"/>
      <c r="G40" s="288"/>
      <c r="H40" s="288"/>
      <c r="I40" s="288"/>
      <c r="J40" s="288"/>
      <c r="K40" s="288"/>
    </row>
    <row r="41" spans="1:11" s="21" customFormat="1" ht="24" customHeight="1">
      <c r="A41" s="61"/>
      <c r="B41" s="21" t="s">
        <v>593</v>
      </c>
      <c r="F41" s="288"/>
      <c r="G41" s="288"/>
      <c r="H41" s="288"/>
      <c r="I41" s="288"/>
      <c r="J41" s="288"/>
      <c r="K41" s="288"/>
    </row>
    <row r="42" spans="1:11" s="21" customFormat="1" ht="24" customHeight="1">
      <c r="A42" s="61"/>
      <c r="B42" s="21" t="s">
        <v>592</v>
      </c>
      <c r="F42" s="288"/>
      <c r="G42" s="288"/>
      <c r="H42" s="288"/>
      <c r="I42" s="288"/>
      <c r="J42" s="288"/>
      <c r="K42" s="288"/>
    </row>
    <row r="43" spans="1:11" s="21" customFormat="1" ht="24" customHeight="1">
      <c r="A43" s="61"/>
      <c r="B43" s="21" t="s">
        <v>591</v>
      </c>
    </row>
    <row r="44" spans="1:11" s="21" customFormat="1" ht="24" customHeight="1">
      <c r="A44" s="61"/>
      <c r="B44" s="21" t="s">
        <v>590</v>
      </c>
    </row>
    <row r="45" spans="1:11" s="21" customFormat="1" ht="21" customHeight="1">
      <c r="B45" s="288"/>
      <c r="C45" s="288"/>
      <c r="D45" s="288"/>
      <c r="E45" s="288"/>
      <c r="F45" s="288"/>
      <c r="G45" s="288"/>
      <c r="H45" s="288"/>
      <c r="I45" s="288"/>
      <c r="J45" s="288"/>
      <c r="K45" s="288"/>
    </row>
    <row r="46" spans="1:11" s="21" customFormat="1" ht="21" customHeight="1">
      <c r="B46" s="288"/>
      <c r="C46" s="288"/>
      <c r="D46" s="288"/>
      <c r="E46" s="288"/>
      <c r="F46" s="288"/>
      <c r="G46" s="288"/>
      <c r="H46" s="288"/>
      <c r="I46" s="288"/>
      <c r="J46" s="288"/>
      <c r="K46" s="288"/>
    </row>
    <row r="47" spans="1:11" s="21" customFormat="1" ht="21" customHeight="1">
      <c r="B47" s="288"/>
      <c r="C47" s="288"/>
      <c r="D47" s="288"/>
      <c r="E47" s="288"/>
      <c r="F47" s="288"/>
      <c r="G47" s="288"/>
      <c r="H47" s="288"/>
      <c r="I47" s="288"/>
      <c r="J47" s="288"/>
      <c r="K47" s="288"/>
    </row>
    <row r="48" spans="1:11" s="21" customFormat="1" ht="21" customHeight="1">
      <c r="B48" s="288"/>
      <c r="C48" s="288"/>
      <c r="D48" s="288"/>
      <c r="E48" s="288"/>
      <c r="F48" s="288"/>
      <c r="G48" s="288"/>
      <c r="H48" s="288"/>
      <c r="I48" s="288"/>
      <c r="J48" s="288"/>
      <c r="K48" s="288"/>
    </row>
    <row r="49" spans="1:11" s="21" customFormat="1" ht="21" customHeight="1">
      <c r="B49" s="112"/>
      <c r="C49" s="112"/>
      <c r="D49" s="112"/>
      <c r="E49" s="112"/>
      <c r="F49" s="112"/>
      <c r="G49" s="112"/>
      <c r="H49" s="112"/>
      <c r="I49" s="112"/>
    </row>
    <row r="50" spans="1:11" s="21" customFormat="1" ht="21" customHeight="1">
      <c r="A50" s="64" t="s">
        <v>589</v>
      </c>
      <c r="B50" s="112"/>
      <c r="C50" s="112"/>
      <c r="D50" s="112"/>
      <c r="E50" s="112"/>
      <c r="F50" s="112"/>
      <c r="G50" s="112"/>
      <c r="H50" s="112"/>
      <c r="I50" s="112"/>
    </row>
    <row r="51" spans="1:11" s="21" customFormat="1" ht="31.5" customHeight="1">
      <c r="A51" s="196" t="s">
        <v>588</v>
      </c>
      <c r="B51" s="196"/>
      <c r="C51" s="196"/>
      <c r="D51" s="196"/>
      <c r="E51" s="196"/>
      <c r="F51" s="196"/>
      <c r="G51" s="196"/>
      <c r="H51" s="196"/>
      <c r="I51" s="196"/>
      <c r="J51" s="196"/>
      <c r="K51" s="196"/>
    </row>
    <row r="52" spans="1:11" s="21" customFormat="1" ht="62.25" customHeight="1">
      <c r="A52" s="112"/>
      <c r="B52" s="288"/>
      <c r="C52" s="288"/>
      <c r="D52" s="288"/>
      <c r="E52" s="288"/>
      <c r="F52" s="288"/>
      <c r="G52" s="288"/>
      <c r="H52" s="288"/>
      <c r="I52" s="288"/>
      <c r="J52" s="288"/>
      <c r="K52" s="288"/>
    </row>
    <row r="53" spans="1:11" s="21" customFormat="1" ht="21" customHeight="1"/>
    <row r="54" spans="1:11" s="21" customFormat="1" ht="31.2" customHeight="1">
      <c r="A54" s="196" t="s">
        <v>630</v>
      </c>
      <c r="B54" s="196"/>
      <c r="C54" s="196"/>
      <c r="D54" s="196"/>
      <c r="E54" s="196"/>
      <c r="F54" s="196"/>
      <c r="G54" s="196"/>
      <c r="H54" s="196"/>
      <c r="I54" s="196"/>
      <c r="J54" s="196"/>
      <c r="K54" s="196"/>
    </row>
    <row r="55" spans="1:11" s="21" customFormat="1" ht="10.199999999999999" customHeight="1"/>
    <row r="56" spans="1:11" s="21" customFormat="1" ht="21" customHeight="1">
      <c r="A56" s="61"/>
      <c r="B56" s="21" t="s">
        <v>587</v>
      </c>
    </row>
    <row r="57" spans="1:11" s="21" customFormat="1" ht="21" customHeight="1">
      <c r="A57" s="61"/>
      <c r="B57" s="21" t="s">
        <v>586</v>
      </c>
    </row>
    <row r="58" spans="1:11" s="21" customFormat="1" ht="21" customHeight="1">
      <c r="A58" s="61"/>
      <c r="B58" s="21" t="s">
        <v>585</v>
      </c>
    </row>
    <row r="59" spans="1:11" s="21" customFormat="1" ht="21" customHeight="1">
      <c r="A59" s="61"/>
      <c r="B59" s="21" t="s">
        <v>584</v>
      </c>
    </row>
    <row r="60" spans="1:11" s="21" customFormat="1" ht="21" customHeight="1">
      <c r="A60" s="61"/>
      <c r="B60" s="21" t="s">
        <v>583</v>
      </c>
    </row>
    <row r="61" spans="1:11" s="21" customFormat="1" ht="21" customHeight="1">
      <c r="A61" s="61"/>
      <c r="B61" s="21" t="s">
        <v>582</v>
      </c>
    </row>
    <row r="62" spans="1:11" s="21" customFormat="1" ht="21" customHeight="1">
      <c r="A62" s="61"/>
      <c r="B62" s="21" t="s">
        <v>581</v>
      </c>
    </row>
    <row r="63" spans="1:11" s="21" customFormat="1" ht="21" customHeight="1">
      <c r="A63" s="61"/>
      <c r="B63" s="21" t="s">
        <v>580</v>
      </c>
    </row>
    <row r="64" spans="1:11" s="21" customFormat="1" ht="21" customHeight="1">
      <c r="A64" s="61"/>
      <c r="B64" s="21" t="s">
        <v>579</v>
      </c>
    </row>
    <row r="65" spans="1:11" s="21" customFormat="1" ht="21" customHeight="1">
      <c r="A65" s="61"/>
      <c r="B65" s="21" t="s">
        <v>578</v>
      </c>
    </row>
    <row r="66" spans="1:11" s="21" customFormat="1" ht="21" customHeight="1">
      <c r="A66" s="61"/>
      <c r="B66" s="21" t="s">
        <v>577</v>
      </c>
    </row>
    <row r="67" spans="1:11" s="21" customFormat="1" ht="21" customHeight="1">
      <c r="A67" s="61"/>
      <c r="B67" s="21" t="s">
        <v>576</v>
      </c>
    </row>
    <row r="68" spans="1:11" s="21" customFormat="1" ht="21" customHeight="1">
      <c r="A68" s="61"/>
      <c r="B68" s="21" t="s">
        <v>575</v>
      </c>
    </row>
    <row r="69" spans="1:11" s="21" customFormat="1" ht="21" customHeight="1">
      <c r="A69" s="61"/>
      <c r="B69" s="21" t="s">
        <v>574</v>
      </c>
    </row>
    <row r="70" spans="1:11" s="21" customFormat="1" ht="21" customHeight="1">
      <c r="A70" s="61"/>
      <c r="B70" s="21" t="s">
        <v>573</v>
      </c>
    </row>
    <row r="71" spans="1:11" s="21" customFormat="1" ht="21" customHeight="1">
      <c r="A71" s="61"/>
      <c r="B71" s="21" t="s">
        <v>572</v>
      </c>
    </row>
    <row r="72" spans="1:11" s="21" customFormat="1" ht="21" customHeight="1">
      <c r="A72" s="61"/>
      <c r="B72" s="21" t="s">
        <v>571</v>
      </c>
    </row>
    <row r="73" spans="1:11" s="21" customFormat="1" ht="21" customHeight="1">
      <c r="B73" s="181"/>
      <c r="C73" s="181"/>
      <c r="D73" s="181"/>
      <c r="E73" s="181"/>
      <c r="F73" s="181"/>
      <c r="G73" s="181"/>
      <c r="H73" s="181"/>
      <c r="I73" s="181"/>
      <c r="J73" s="181"/>
      <c r="K73" s="181"/>
    </row>
    <row r="74" spans="1:11" s="21" customFormat="1" ht="21" customHeight="1">
      <c r="B74" s="181"/>
      <c r="C74" s="181"/>
      <c r="D74" s="181"/>
      <c r="E74" s="181"/>
      <c r="F74" s="181"/>
      <c r="G74" s="181"/>
      <c r="H74" s="181"/>
      <c r="I74" s="181"/>
      <c r="J74" s="181"/>
      <c r="K74" s="181"/>
    </row>
    <row r="75" spans="1:11" s="21" customFormat="1" ht="21" customHeight="1">
      <c r="B75" s="181"/>
      <c r="C75" s="181"/>
      <c r="D75" s="181"/>
      <c r="E75" s="181"/>
      <c r="F75" s="181"/>
      <c r="G75" s="181"/>
      <c r="H75" s="181"/>
      <c r="I75" s="181"/>
      <c r="J75" s="181"/>
      <c r="K75" s="181"/>
    </row>
    <row r="76" spans="1:11" s="21" customFormat="1" ht="21" customHeight="1"/>
    <row r="77" spans="1:11" s="21" customFormat="1" ht="32.4" customHeight="1">
      <c r="A77" s="220" t="s">
        <v>631</v>
      </c>
      <c r="B77" s="220"/>
      <c r="C77" s="220"/>
      <c r="D77" s="220"/>
      <c r="E77" s="220"/>
      <c r="F77" s="220"/>
      <c r="G77" s="220"/>
      <c r="H77" s="220"/>
      <c r="I77" s="220"/>
      <c r="J77" s="220"/>
    </row>
    <row r="78" spans="1:11" s="21" customFormat="1" ht="10.199999999999999" customHeight="1" thickBot="1">
      <c r="A78" s="112"/>
      <c r="B78" s="112"/>
      <c r="C78" s="112"/>
      <c r="D78" s="112"/>
      <c r="E78" s="112"/>
      <c r="F78" s="112"/>
      <c r="G78" s="112"/>
      <c r="H78" s="112"/>
      <c r="I78" s="112"/>
    </row>
    <row r="79" spans="1:11" s="21" customFormat="1" ht="21" customHeight="1" thickBot="1">
      <c r="B79" s="285"/>
      <c r="C79" s="286"/>
      <c r="D79" s="286"/>
      <c r="E79" s="287"/>
    </row>
    <row r="80" spans="1:11" s="21" customFormat="1" ht="14.4" customHeight="1"/>
    <row r="81" spans="1:11" s="21" customFormat="1" ht="21" customHeight="1">
      <c r="B81" s="64" t="s">
        <v>570</v>
      </c>
    </row>
    <row r="82" spans="1:11" s="21" customFormat="1" ht="21" customHeight="1"/>
    <row r="83" spans="1:11" s="21" customFormat="1" ht="36" customHeight="1">
      <c r="A83" s="196" t="s">
        <v>632</v>
      </c>
      <c r="B83" s="196"/>
      <c r="C83" s="196"/>
      <c r="D83" s="196"/>
      <c r="E83" s="196"/>
      <c r="F83" s="196"/>
      <c r="G83" s="196"/>
      <c r="H83" s="196"/>
      <c r="I83" s="196"/>
      <c r="J83" s="196"/>
      <c r="K83" s="196"/>
    </row>
    <row r="84" spans="1:11" s="21" customFormat="1" ht="10.95" customHeight="1">
      <c r="A84" s="112"/>
      <c r="B84" s="112"/>
      <c r="C84" s="112"/>
      <c r="D84" s="112"/>
      <c r="E84" s="112"/>
      <c r="F84" s="112"/>
      <c r="G84" s="112"/>
      <c r="H84" s="112"/>
      <c r="I84" s="112"/>
    </row>
    <row r="85" spans="1:11" s="21" customFormat="1" ht="21" customHeight="1">
      <c r="A85" s="61"/>
      <c r="B85" s="21" t="s">
        <v>569</v>
      </c>
    </row>
    <row r="86" spans="1:11" s="21" customFormat="1" ht="21" customHeight="1">
      <c r="A86" s="61"/>
      <c r="B86" s="21" t="s">
        <v>568</v>
      </c>
    </row>
    <row r="87" spans="1:11" s="21" customFormat="1" ht="21" customHeight="1">
      <c r="A87" s="61"/>
      <c r="B87" s="21" t="s">
        <v>567</v>
      </c>
    </row>
    <row r="88" spans="1:11" s="21" customFormat="1" ht="21" customHeight="1">
      <c r="A88" s="61"/>
      <c r="B88" s="301" t="s">
        <v>566</v>
      </c>
      <c r="C88" s="301"/>
      <c r="D88" s="301"/>
      <c r="E88" s="301"/>
      <c r="F88" s="301"/>
      <c r="G88" s="301"/>
      <c r="H88" s="301"/>
      <c r="I88" s="301"/>
    </row>
    <row r="89" spans="1:11" s="21" customFormat="1" ht="21" customHeight="1">
      <c r="A89" s="61"/>
      <c r="B89" s="21" t="s">
        <v>565</v>
      </c>
    </row>
    <row r="90" spans="1:11" s="21" customFormat="1" ht="21" customHeight="1">
      <c r="A90" s="61"/>
      <c r="B90" s="21" t="s">
        <v>564</v>
      </c>
    </row>
    <row r="91" spans="1:11" s="21" customFormat="1" ht="21" customHeight="1">
      <c r="A91" s="61"/>
      <c r="B91" s="21" t="s">
        <v>563</v>
      </c>
    </row>
    <row r="92" spans="1:11" s="21" customFormat="1" ht="21" customHeight="1">
      <c r="A92" s="61"/>
      <c r="B92" s="21" t="s">
        <v>562</v>
      </c>
    </row>
    <row r="93" spans="1:11" s="21" customFormat="1" ht="21" customHeight="1">
      <c r="A93" s="61"/>
      <c r="B93" s="21" t="s">
        <v>561</v>
      </c>
    </row>
    <row r="94" spans="1:11" s="21" customFormat="1" ht="21" customHeight="1">
      <c r="A94" s="61"/>
      <c r="B94" s="21" t="s">
        <v>560</v>
      </c>
    </row>
    <row r="95" spans="1:11" s="21" customFormat="1" ht="21" customHeight="1">
      <c r="A95" s="61"/>
      <c r="B95" s="21" t="s">
        <v>549</v>
      </c>
    </row>
    <row r="96" spans="1:11" s="21" customFormat="1" ht="21" customHeight="1">
      <c r="B96" s="181"/>
      <c r="C96" s="181"/>
      <c r="D96" s="181"/>
      <c r="E96" s="181"/>
      <c r="F96" s="181"/>
      <c r="G96" s="181"/>
      <c r="H96" s="181"/>
      <c r="I96" s="181"/>
      <c r="J96" s="181"/>
      <c r="K96" s="181"/>
    </row>
    <row r="97" spans="1:11" s="21" customFormat="1" ht="21" customHeight="1">
      <c r="B97" s="181"/>
      <c r="C97" s="181"/>
      <c r="D97" s="181"/>
      <c r="E97" s="181"/>
      <c r="F97" s="181"/>
      <c r="G97" s="181"/>
      <c r="H97" s="181"/>
      <c r="I97" s="181"/>
      <c r="J97" s="181"/>
      <c r="K97" s="181"/>
    </row>
    <row r="98" spans="1:11" s="21" customFormat="1" ht="21" customHeight="1">
      <c r="B98" s="181"/>
      <c r="C98" s="181"/>
      <c r="D98" s="181"/>
      <c r="E98" s="181"/>
      <c r="F98" s="181"/>
      <c r="G98" s="181"/>
      <c r="H98" s="181"/>
      <c r="I98" s="181"/>
      <c r="J98" s="181"/>
      <c r="K98" s="181"/>
    </row>
    <row r="99" spans="1:11" s="21" customFormat="1" ht="21" customHeight="1"/>
    <row r="100" spans="1:11" s="21" customFormat="1" ht="32.4" customHeight="1">
      <c r="A100" s="196" t="s">
        <v>633</v>
      </c>
      <c r="B100" s="196"/>
      <c r="C100" s="196"/>
      <c r="D100" s="196"/>
      <c r="E100" s="196"/>
      <c r="F100" s="196"/>
      <c r="G100" s="196"/>
      <c r="H100" s="196"/>
      <c r="I100" s="196"/>
      <c r="J100" s="196"/>
      <c r="K100" s="196"/>
    </row>
    <row r="101" spans="1:11" s="21" customFormat="1" ht="10.199999999999999" customHeight="1">
      <c r="A101" s="112"/>
      <c r="B101" s="112"/>
      <c r="C101" s="112"/>
      <c r="D101" s="112"/>
      <c r="E101" s="112"/>
      <c r="F101" s="112"/>
      <c r="G101" s="112"/>
      <c r="H101" s="112"/>
      <c r="I101" s="112"/>
    </row>
    <row r="102" spans="1:11" s="21" customFormat="1" ht="21" customHeight="1">
      <c r="A102" s="61"/>
      <c r="B102" s="21" t="s">
        <v>559</v>
      </c>
    </row>
    <row r="103" spans="1:11" s="21" customFormat="1" ht="21" customHeight="1">
      <c r="A103" s="61"/>
      <c r="B103" s="21" t="s">
        <v>558</v>
      </c>
    </row>
    <row r="104" spans="1:11" s="21" customFormat="1" ht="21" customHeight="1">
      <c r="A104" s="61"/>
      <c r="B104" s="21" t="s">
        <v>557</v>
      </c>
    </row>
    <row r="105" spans="1:11" s="21" customFormat="1" ht="21" customHeight="1">
      <c r="A105" s="61"/>
      <c r="B105" s="21" t="s">
        <v>556</v>
      </c>
    </row>
    <row r="106" spans="1:11" s="21" customFormat="1" ht="21" customHeight="1">
      <c r="A106" s="61"/>
      <c r="B106" s="21" t="s">
        <v>555</v>
      </c>
    </row>
    <row r="107" spans="1:11" s="21" customFormat="1" ht="21" customHeight="1">
      <c r="A107" s="61"/>
      <c r="B107" s="21" t="s">
        <v>554</v>
      </c>
    </row>
    <row r="108" spans="1:11" s="21" customFormat="1" ht="21" customHeight="1">
      <c r="A108" s="61"/>
      <c r="B108" s="21" t="s">
        <v>553</v>
      </c>
    </row>
    <row r="109" spans="1:11" s="21" customFormat="1" ht="21" customHeight="1">
      <c r="A109" s="61"/>
      <c r="B109" s="21" t="s">
        <v>552</v>
      </c>
    </row>
    <row r="110" spans="1:11" s="21" customFormat="1" ht="21" customHeight="1">
      <c r="A110" s="61"/>
      <c r="B110" s="21" t="s">
        <v>551</v>
      </c>
    </row>
    <row r="111" spans="1:11" s="21" customFormat="1" ht="21" customHeight="1">
      <c r="A111" s="61"/>
      <c r="B111" s="21" t="s">
        <v>550</v>
      </c>
    </row>
    <row r="112" spans="1:11" s="21" customFormat="1" ht="21" customHeight="1">
      <c r="A112" s="61"/>
      <c r="B112" s="21" t="s">
        <v>549</v>
      </c>
    </row>
    <row r="113" spans="1:11" s="21" customFormat="1" ht="21" customHeight="1">
      <c r="B113" s="181"/>
      <c r="C113" s="181"/>
      <c r="D113" s="181"/>
      <c r="E113" s="181"/>
      <c r="F113" s="181"/>
      <c r="G113" s="181"/>
      <c r="H113" s="181"/>
      <c r="I113" s="181"/>
      <c r="J113" s="181"/>
      <c r="K113" s="181"/>
    </row>
    <row r="114" spans="1:11" s="21" customFormat="1" ht="21" customHeight="1">
      <c r="B114" s="181"/>
      <c r="C114" s="181"/>
      <c r="D114" s="181"/>
      <c r="E114" s="181"/>
      <c r="F114" s="181"/>
      <c r="G114" s="181"/>
      <c r="H114" s="181"/>
      <c r="I114" s="181"/>
      <c r="J114" s="181"/>
      <c r="K114" s="181"/>
    </row>
    <row r="115" spans="1:11" s="21" customFormat="1" ht="21" customHeight="1">
      <c r="B115" s="181"/>
      <c r="C115" s="181"/>
      <c r="D115" s="181"/>
      <c r="E115" s="181"/>
      <c r="F115" s="181"/>
      <c r="G115" s="181"/>
      <c r="H115" s="181"/>
      <c r="I115" s="181"/>
      <c r="J115" s="181"/>
      <c r="K115" s="181"/>
    </row>
    <row r="116" spans="1:11" s="21" customFormat="1" ht="21" customHeight="1">
      <c r="B116" s="113"/>
      <c r="C116" s="113"/>
      <c r="D116" s="113"/>
      <c r="E116" s="113"/>
      <c r="F116" s="113"/>
      <c r="G116" s="113"/>
      <c r="H116" s="113"/>
      <c r="I116" s="113"/>
    </row>
    <row r="117" spans="1:11" s="21" customFormat="1" ht="30" customHeight="1">
      <c r="A117" s="289" t="s">
        <v>548</v>
      </c>
      <c r="B117" s="289"/>
      <c r="C117" s="289"/>
      <c r="D117" s="289"/>
      <c r="E117" s="289"/>
      <c r="F117" s="289"/>
      <c r="G117" s="289"/>
      <c r="H117" s="289"/>
      <c r="I117" s="289"/>
      <c r="J117" s="289"/>
      <c r="K117" s="289"/>
    </row>
    <row r="118" spans="1:11" s="21" customFormat="1" ht="18" customHeight="1">
      <c r="A118" s="84" t="s">
        <v>547</v>
      </c>
      <c r="B118" s="104"/>
      <c r="C118" s="104"/>
      <c r="D118" s="104"/>
      <c r="E118" s="104"/>
      <c r="F118" s="104"/>
      <c r="G118" s="104"/>
      <c r="H118" s="104"/>
      <c r="I118" s="104"/>
    </row>
    <row r="119" spans="1:11" s="21" customFormat="1" ht="18" customHeight="1">
      <c r="A119" s="21" t="s">
        <v>438</v>
      </c>
      <c r="B119" s="306" t="s">
        <v>546</v>
      </c>
      <c r="C119" s="306"/>
      <c r="D119" s="306"/>
      <c r="E119" s="306"/>
      <c r="F119" s="306"/>
      <c r="G119" s="306"/>
      <c r="H119" s="306"/>
      <c r="I119" s="306"/>
      <c r="J119" s="306"/>
      <c r="K119" s="306"/>
    </row>
    <row r="120" spans="1:11" s="21" customFormat="1" ht="10.199999999999999" customHeight="1">
      <c r="B120" s="306"/>
      <c r="C120" s="306"/>
      <c r="D120" s="306"/>
      <c r="E120" s="306"/>
      <c r="F120" s="306"/>
      <c r="G120" s="306"/>
      <c r="H120" s="306"/>
      <c r="I120" s="306"/>
      <c r="J120" s="306"/>
      <c r="K120" s="306"/>
    </row>
    <row r="121" spans="1:11" s="21" customFormat="1" ht="21.6" customHeight="1"/>
    <row r="122" spans="1:11" s="21" customFormat="1" ht="33" customHeight="1">
      <c r="B122" s="114" t="s">
        <v>545</v>
      </c>
    </row>
    <row r="123" spans="1:11" s="21" customFormat="1" ht="32.4" customHeight="1">
      <c r="A123" s="196" t="s">
        <v>544</v>
      </c>
      <c r="B123" s="196"/>
      <c r="C123" s="196"/>
      <c r="D123" s="196"/>
      <c r="E123" s="196"/>
      <c r="F123" s="196"/>
      <c r="G123" s="196"/>
      <c r="H123" s="196"/>
      <c r="I123" s="196"/>
      <c r="J123" s="196"/>
      <c r="K123" s="196"/>
    </row>
    <row r="124" spans="1:11" s="21" customFormat="1" ht="55.2" customHeight="1">
      <c r="B124" s="216" t="s">
        <v>525</v>
      </c>
      <c r="C124" s="216"/>
      <c r="D124" s="217" t="s">
        <v>629</v>
      </c>
      <c r="E124" s="217"/>
      <c r="F124" s="216" t="s">
        <v>524</v>
      </c>
      <c r="G124" s="216"/>
      <c r="H124" s="216" t="s">
        <v>523</v>
      </c>
      <c r="I124" s="216"/>
    </row>
    <row r="125" spans="1:11" s="21" customFormat="1" ht="21" customHeight="1">
      <c r="B125" s="279" t="s">
        <v>522</v>
      </c>
      <c r="C125" s="279"/>
      <c r="D125" s="280"/>
      <c r="E125" s="281"/>
      <c r="F125" s="40"/>
      <c r="G125" s="26" t="s">
        <v>285</v>
      </c>
      <c r="H125" s="40"/>
      <c r="I125" s="26" t="s">
        <v>285</v>
      </c>
    </row>
    <row r="126" spans="1:11" s="21" customFormat="1" ht="21" customHeight="1">
      <c r="B126" s="279" t="s">
        <v>521</v>
      </c>
      <c r="C126" s="279"/>
      <c r="D126" s="280"/>
      <c r="E126" s="281"/>
      <c r="F126" s="41"/>
      <c r="G126" s="26" t="s">
        <v>285</v>
      </c>
      <c r="H126" s="41"/>
      <c r="I126" s="26" t="s">
        <v>285</v>
      </c>
    </row>
    <row r="127" spans="1:11" s="21" customFormat="1" ht="21" customHeight="1">
      <c r="B127" s="279" t="s">
        <v>520</v>
      </c>
      <c r="C127" s="279"/>
      <c r="D127" s="280"/>
      <c r="E127" s="281"/>
      <c r="F127" s="41"/>
      <c r="G127" s="26" t="s">
        <v>285</v>
      </c>
      <c r="H127" s="41"/>
      <c r="I127" s="26" t="s">
        <v>285</v>
      </c>
    </row>
    <row r="128" spans="1:11" s="21" customFormat="1" ht="21" customHeight="1">
      <c r="B128" s="279" t="s">
        <v>519</v>
      </c>
      <c r="C128" s="279"/>
      <c r="D128" s="280"/>
      <c r="E128" s="281"/>
      <c r="F128" s="41"/>
      <c r="G128" s="26" t="s">
        <v>285</v>
      </c>
      <c r="H128" s="41"/>
      <c r="I128" s="26" t="s">
        <v>285</v>
      </c>
    </row>
    <row r="129" spans="1:11" s="21" customFormat="1" ht="21" customHeight="1">
      <c r="B129" s="279" t="s">
        <v>518</v>
      </c>
      <c r="C129" s="279"/>
      <c r="D129" s="280"/>
      <c r="E129" s="281"/>
      <c r="F129" s="41"/>
      <c r="G129" s="26" t="s">
        <v>285</v>
      </c>
      <c r="H129" s="41"/>
      <c r="I129" s="26" t="s">
        <v>285</v>
      </c>
    </row>
    <row r="130" spans="1:11" s="21" customFormat="1" ht="21" customHeight="1">
      <c r="B130" s="279" t="s">
        <v>517</v>
      </c>
      <c r="C130" s="279"/>
      <c r="D130" s="280"/>
      <c r="E130" s="281"/>
      <c r="F130" s="41"/>
      <c r="G130" s="26" t="s">
        <v>285</v>
      </c>
      <c r="H130" s="41"/>
      <c r="I130" s="26" t="s">
        <v>285</v>
      </c>
    </row>
    <row r="131" spans="1:11" s="21" customFormat="1" ht="21" customHeight="1">
      <c r="B131" s="279" t="s">
        <v>516</v>
      </c>
      <c r="C131" s="279"/>
      <c r="D131" s="280"/>
      <c r="E131" s="281"/>
      <c r="F131" s="41"/>
      <c r="G131" s="26" t="s">
        <v>285</v>
      </c>
      <c r="H131" s="41"/>
      <c r="I131" s="26" t="s">
        <v>285</v>
      </c>
    </row>
    <row r="132" spans="1:11" s="21" customFormat="1" ht="21" customHeight="1">
      <c r="B132" s="283" t="s">
        <v>515</v>
      </c>
      <c r="C132" s="284"/>
      <c r="D132" s="280"/>
      <c r="E132" s="281"/>
      <c r="F132" s="41"/>
      <c r="G132" s="26" t="s">
        <v>285</v>
      </c>
      <c r="H132" s="41"/>
      <c r="I132" s="26" t="s">
        <v>285</v>
      </c>
    </row>
    <row r="133" spans="1:11" s="21" customFormat="1" ht="21" customHeight="1">
      <c r="B133" s="279" t="s">
        <v>543</v>
      </c>
      <c r="C133" s="279"/>
      <c r="D133" s="280"/>
      <c r="E133" s="281"/>
      <c r="F133" s="41"/>
      <c r="G133" s="26" t="s">
        <v>285</v>
      </c>
      <c r="H133" s="41"/>
      <c r="I133" s="26" t="s">
        <v>285</v>
      </c>
    </row>
    <row r="134" spans="1:11" s="21" customFormat="1" ht="21" customHeight="1">
      <c r="B134" s="279" t="s">
        <v>542</v>
      </c>
      <c r="C134" s="279"/>
      <c r="D134" s="280"/>
      <c r="E134" s="281"/>
      <c r="F134" s="41"/>
      <c r="G134" s="26" t="s">
        <v>285</v>
      </c>
      <c r="H134" s="41"/>
      <c r="I134" s="26" t="s">
        <v>285</v>
      </c>
    </row>
    <row r="135" spans="1:11" s="21" customFormat="1" ht="21" customHeight="1">
      <c r="B135" s="279" t="s">
        <v>541</v>
      </c>
      <c r="C135" s="279"/>
      <c r="D135" s="280"/>
      <c r="E135" s="281"/>
      <c r="F135" s="41"/>
      <c r="G135" s="26" t="s">
        <v>285</v>
      </c>
      <c r="H135" s="41"/>
      <c r="I135" s="26" t="s">
        <v>285</v>
      </c>
    </row>
    <row r="136" spans="1:11" s="21" customFormat="1" ht="21" customHeight="1">
      <c r="B136" s="279" t="s">
        <v>540</v>
      </c>
      <c r="C136" s="279"/>
      <c r="D136" s="280"/>
      <c r="E136" s="281"/>
      <c r="F136" s="41"/>
      <c r="G136" s="26" t="s">
        <v>285</v>
      </c>
      <c r="H136" s="41"/>
      <c r="I136" s="26" t="s">
        <v>285</v>
      </c>
    </row>
    <row r="137" spans="1:11" s="21" customFormat="1" ht="21" customHeight="1">
      <c r="B137" s="279" t="s">
        <v>539</v>
      </c>
      <c r="C137" s="279"/>
      <c r="D137" s="280"/>
      <c r="E137" s="281"/>
      <c r="F137" s="41"/>
      <c r="G137" s="26" t="s">
        <v>285</v>
      </c>
      <c r="H137" s="41"/>
      <c r="I137" s="26" t="s">
        <v>285</v>
      </c>
    </row>
    <row r="138" spans="1:11" s="21" customFormat="1" ht="21" customHeight="1">
      <c r="B138" s="279" t="s">
        <v>538</v>
      </c>
      <c r="C138" s="279"/>
      <c r="D138" s="280"/>
      <c r="E138" s="281"/>
      <c r="F138" s="41"/>
      <c r="G138" s="26" t="s">
        <v>285</v>
      </c>
      <c r="H138" s="41"/>
      <c r="I138" s="26" t="s">
        <v>285</v>
      </c>
    </row>
    <row r="139" spans="1:11" s="21" customFormat="1" ht="21" customHeight="1">
      <c r="B139" s="279" t="s">
        <v>537</v>
      </c>
      <c r="C139" s="279"/>
      <c r="D139" s="280"/>
      <c r="E139" s="281"/>
      <c r="F139" s="41"/>
      <c r="G139" s="26" t="s">
        <v>285</v>
      </c>
      <c r="H139" s="41"/>
      <c r="I139" s="26" t="s">
        <v>285</v>
      </c>
    </row>
    <row r="140" spans="1:11" s="21" customFormat="1" ht="21" customHeight="1">
      <c r="B140" s="279" t="s">
        <v>536</v>
      </c>
      <c r="C140" s="279"/>
      <c r="D140" s="280"/>
      <c r="E140" s="281"/>
      <c r="F140" s="41"/>
      <c r="G140" s="26" t="s">
        <v>285</v>
      </c>
      <c r="H140" s="41"/>
      <c r="I140" s="26" t="s">
        <v>285</v>
      </c>
    </row>
    <row r="141" spans="1:11" s="21" customFormat="1" ht="21" customHeight="1">
      <c r="B141" s="279" t="s">
        <v>535</v>
      </c>
      <c r="C141" s="279"/>
      <c r="D141" s="280"/>
      <c r="E141" s="281"/>
      <c r="F141" s="115"/>
      <c r="G141" s="26" t="s">
        <v>285</v>
      </c>
      <c r="H141" s="115"/>
      <c r="I141" s="26" t="s">
        <v>285</v>
      </c>
    </row>
    <row r="142" spans="1:11" s="21" customFormat="1" ht="35.25" customHeight="1"/>
    <row r="143" spans="1:11" s="21" customFormat="1" ht="31.95" customHeight="1">
      <c r="A143" s="196" t="s">
        <v>534</v>
      </c>
      <c r="B143" s="196"/>
      <c r="C143" s="196"/>
      <c r="D143" s="196"/>
      <c r="E143" s="196"/>
      <c r="F143" s="196"/>
      <c r="G143" s="196"/>
      <c r="H143" s="196"/>
      <c r="I143" s="196"/>
      <c r="J143" s="196"/>
      <c r="K143" s="196"/>
    </row>
    <row r="144" spans="1:11" s="21" customFormat="1" ht="30" customHeight="1">
      <c r="B144" s="216" t="s">
        <v>533</v>
      </c>
      <c r="C144" s="216"/>
      <c r="D144" s="217" t="s">
        <v>532</v>
      </c>
      <c r="E144" s="217"/>
      <c r="F144" s="216" t="s">
        <v>531</v>
      </c>
      <c r="G144" s="216"/>
      <c r="H144" s="217" t="s">
        <v>530</v>
      </c>
      <c r="I144" s="217"/>
    </row>
    <row r="145" spans="1:11" s="21" customFormat="1" ht="21" customHeight="1">
      <c r="B145" s="298"/>
      <c r="C145" s="298"/>
      <c r="D145" s="298"/>
      <c r="E145" s="298"/>
      <c r="F145" s="298"/>
      <c r="G145" s="298"/>
      <c r="H145" s="300"/>
      <c r="I145" s="300"/>
    </row>
    <row r="146" spans="1:11" s="21" customFormat="1" ht="32.4" customHeight="1"/>
    <row r="147" spans="1:11" s="21" customFormat="1" ht="36.6" customHeight="1">
      <c r="A147" s="196" t="s">
        <v>529</v>
      </c>
      <c r="B147" s="196"/>
      <c r="C147" s="196"/>
      <c r="D147" s="196"/>
      <c r="E147" s="196"/>
      <c r="F147" s="196"/>
      <c r="G147" s="196"/>
      <c r="H147" s="196"/>
      <c r="I147" s="196"/>
      <c r="J147" s="196"/>
      <c r="K147" s="196"/>
    </row>
    <row r="148" spans="1:11" s="21" customFormat="1" ht="21" customHeight="1">
      <c r="B148" s="66"/>
      <c r="C148" s="116" t="s">
        <v>508</v>
      </c>
      <c r="D148" s="116" t="s">
        <v>507</v>
      </c>
      <c r="E148" s="116" t="s">
        <v>506</v>
      </c>
      <c r="F148" s="116" t="s">
        <v>505</v>
      </c>
      <c r="G148" s="116" t="s">
        <v>504</v>
      </c>
      <c r="H148" s="58"/>
      <c r="I148" s="58"/>
    </row>
    <row r="149" spans="1:11" s="21" customFormat="1" ht="21" customHeight="1">
      <c r="B149" s="66" t="s">
        <v>498</v>
      </c>
      <c r="C149" s="48"/>
      <c r="D149" s="48"/>
      <c r="E149" s="48"/>
      <c r="F149" s="48"/>
      <c r="G149" s="48"/>
    </row>
    <row r="150" spans="1:11" s="21" customFormat="1" ht="21" customHeight="1">
      <c r="B150" s="66"/>
      <c r="C150" s="116" t="s">
        <v>503</v>
      </c>
      <c r="D150" s="116" t="s">
        <v>502</v>
      </c>
      <c r="E150" s="116" t="s">
        <v>501</v>
      </c>
      <c r="F150" s="116" t="s">
        <v>500</v>
      </c>
      <c r="G150" s="116" t="s">
        <v>110</v>
      </c>
      <c r="H150" s="116" t="s">
        <v>499</v>
      </c>
    </row>
    <row r="151" spans="1:11" s="21" customFormat="1" ht="21" customHeight="1">
      <c r="B151" s="66" t="s">
        <v>498</v>
      </c>
      <c r="C151" s="48"/>
      <c r="D151" s="48"/>
      <c r="E151" s="48"/>
      <c r="F151" s="48"/>
      <c r="G151" s="48"/>
      <c r="H151" s="48"/>
    </row>
    <row r="152" spans="1:11" s="21" customFormat="1" ht="42.75" customHeight="1"/>
    <row r="153" spans="1:11" s="21" customFormat="1" ht="39.6" customHeight="1">
      <c r="A153" s="196" t="s">
        <v>528</v>
      </c>
      <c r="B153" s="196"/>
      <c r="C153" s="196"/>
      <c r="D153" s="196"/>
      <c r="E153" s="196"/>
      <c r="F153" s="196"/>
      <c r="G153" s="196"/>
      <c r="H153" s="196"/>
      <c r="I153" s="196"/>
      <c r="J153" s="196"/>
      <c r="K153" s="196"/>
    </row>
    <row r="154" spans="1:11" s="21" customFormat="1" ht="21" customHeight="1">
      <c r="B154" s="279" t="s">
        <v>496</v>
      </c>
      <c r="C154" s="279"/>
      <c r="D154" s="279"/>
      <c r="E154" s="279"/>
      <c r="F154" s="299"/>
      <c r="G154" s="299"/>
      <c r="H154" s="104" t="s">
        <v>285</v>
      </c>
      <c r="I154" s="117"/>
    </row>
    <row r="155" spans="1:11" s="21" customFormat="1" ht="21" customHeight="1">
      <c r="B155" s="279" t="s">
        <v>495</v>
      </c>
      <c r="C155" s="279"/>
      <c r="D155" s="279"/>
      <c r="E155" s="279"/>
      <c r="F155" s="302"/>
      <c r="G155" s="302"/>
      <c r="H155" s="104" t="s">
        <v>494</v>
      </c>
      <c r="I155" s="117"/>
    </row>
    <row r="156" spans="1:11" s="21" customFormat="1" ht="21" customHeight="1">
      <c r="B156" s="279" t="s">
        <v>493</v>
      </c>
      <c r="C156" s="279"/>
      <c r="D156" s="279"/>
      <c r="E156" s="279"/>
      <c r="F156" s="302"/>
      <c r="G156" s="302"/>
      <c r="H156" s="104" t="s">
        <v>480</v>
      </c>
      <c r="I156" s="117"/>
    </row>
    <row r="157" spans="1:11" s="21" customFormat="1" ht="21" customHeight="1">
      <c r="B157" s="279" t="s">
        <v>492</v>
      </c>
      <c r="C157" s="279"/>
      <c r="D157" s="279"/>
      <c r="E157" s="279"/>
      <c r="F157" s="302"/>
      <c r="G157" s="302"/>
      <c r="H157" s="104" t="s">
        <v>480</v>
      </c>
      <c r="I157" s="117"/>
    </row>
    <row r="158" spans="1:11" s="21" customFormat="1" ht="21" customHeight="1">
      <c r="B158" s="279" t="s">
        <v>491</v>
      </c>
      <c r="C158" s="279"/>
      <c r="D158" s="279"/>
      <c r="E158" s="279"/>
      <c r="F158" s="302"/>
      <c r="G158" s="302"/>
      <c r="H158" s="104" t="s">
        <v>490</v>
      </c>
      <c r="I158" s="117"/>
    </row>
    <row r="159" spans="1:11" s="21" customFormat="1" ht="31.95" customHeight="1"/>
    <row r="160" spans="1:11" s="21" customFormat="1" ht="32.4" customHeight="1">
      <c r="A160" s="196" t="s">
        <v>628</v>
      </c>
      <c r="B160" s="196"/>
      <c r="C160" s="196"/>
      <c r="D160" s="196"/>
      <c r="E160" s="196"/>
      <c r="F160" s="196"/>
      <c r="G160" s="196"/>
      <c r="H160" s="196"/>
      <c r="I160" s="196"/>
    </row>
    <row r="161" spans="1:9" s="21" customFormat="1" ht="21" customHeight="1">
      <c r="A161" s="112"/>
      <c r="B161" s="112"/>
      <c r="C161" s="112"/>
      <c r="D161" s="112"/>
      <c r="E161" s="112"/>
      <c r="F161" s="112"/>
      <c r="G161" s="112"/>
      <c r="H161" s="112"/>
      <c r="I161" s="112"/>
    </row>
    <row r="162" spans="1:9" s="21" customFormat="1" ht="24.75" customHeight="1" thickBot="1">
      <c r="B162" s="196" t="s">
        <v>489</v>
      </c>
      <c r="C162" s="196"/>
      <c r="D162" s="196"/>
      <c r="E162" s="112"/>
      <c r="F162" s="196" t="s">
        <v>488</v>
      </c>
      <c r="G162" s="196"/>
      <c r="H162" s="196"/>
      <c r="I162" s="196"/>
    </row>
    <row r="163" spans="1:9" s="21" customFormat="1" ht="21" customHeight="1" thickBot="1">
      <c r="B163" s="295"/>
      <c r="C163" s="296"/>
      <c r="D163" s="297"/>
      <c r="F163" s="295"/>
      <c r="G163" s="296"/>
      <c r="H163" s="297"/>
    </row>
    <row r="164" spans="1:9" s="21" customFormat="1" ht="21" customHeight="1"/>
    <row r="165" spans="1:9" s="21" customFormat="1" ht="21" customHeight="1"/>
    <row r="166" spans="1:9" s="21" customFormat="1" ht="21" customHeight="1">
      <c r="B166" s="114" t="s">
        <v>527</v>
      </c>
    </row>
    <row r="167" spans="1:9" s="21" customFormat="1" ht="32.4" customHeight="1">
      <c r="A167" s="21" t="s">
        <v>526</v>
      </c>
    </row>
    <row r="168" spans="1:9" s="21" customFormat="1" ht="58.8" customHeight="1">
      <c r="B168" s="216" t="s">
        <v>525</v>
      </c>
      <c r="C168" s="216"/>
      <c r="D168" s="217" t="s">
        <v>627</v>
      </c>
      <c r="E168" s="217"/>
      <c r="F168" s="216" t="s">
        <v>524</v>
      </c>
      <c r="G168" s="216"/>
      <c r="H168" s="216" t="s">
        <v>523</v>
      </c>
      <c r="I168" s="216"/>
    </row>
    <row r="169" spans="1:9" s="21" customFormat="1" ht="21" customHeight="1">
      <c r="B169" s="279" t="s">
        <v>522</v>
      </c>
      <c r="C169" s="279"/>
      <c r="D169" s="182"/>
      <c r="E169" s="182"/>
      <c r="F169" s="40"/>
      <c r="G169" s="26" t="s">
        <v>285</v>
      </c>
      <c r="H169" s="40"/>
      <c r="I169" s="26" t="s">
        <v>285</v>
      </c>
    </row>
    <row r="170" spans="1:9" s="21" customFormat="1" ht="21" customHeight="1">
      <c r="B170" s="279" t="s">
        <v>521</v>
      </c>
      <c r="C170" s="279"/>
      <c r="D170" s="182"/>
      <c r="E170" s="182"/>
      <c r="F170" s="41"/>
      <c r="G170" s="26" t="s">
        <v>285</v>
      </c>
      <c r="H170" s="41"/>
      <c r="I170" s="26" t="s">
        <v>285</v>
      </c>
    </row>
    <row r="171" spans="1:9" s="21" customFormat="1" ht="21" customHeight="1">
      <c r="B171" s="279" t="s">
        <v>520</v>
      </c>
      <c r="C171" s="279"/>
      <c r="D171" s="182"/>
      <c r="E171" s="182"/>
      <c r="F171" s="41"/>
      <c r="G171" s="26" t="s">
        <v>285</v>
      </c>
      <c r="H171" s="41"/>
      <c r="I171" s="26" t="s">
        <v>285</v>
      </c>
    </row>
    <row r="172" spans="1:9" s="21" customFormat="1" ht="21" customHeight="1">
      <c r="B172" s="279" t="s">
        <v>519</v>
      </c>
      <c r="C172" s="279"/>
      <c r="D172" s="182"/>
      <c r="E172" s="182"/>
      <c r="F172" s="41"/>
      <c r="G172" s="26" t="s">
        <v>285</v>
      </c>
      <c r="H172" s="41"/>
      <c r="I172" s="26" t="s">
        <v>285</v>
      </c>
    </row>
    <row r="173" spans="1:9" s="21" customFormat="1" ht="21" customHeight="1">
      <c r="B173" s="279" t="s">
        <v>518</v>
      </c>
      <c r="C173" s="279"/>
      <c r="D173" s="182"/>
      <c r="E173" s="182"/>
      <c r="F173" s="41"/>
      <c r="G173" s="26" t="s">
        <v>285</v>
      </c>
      <c r="H173" s="41"/>
      <c r="I173" s="26" t="s">
        <v>285</v>
      </c>
    </row>
    <row r="174" spans="1:9" s="21" customFormat="1" ht="21" customHeight="1">
      <c r="B174" s="279" t="s">
        <v>517</v>
      </c>
      <c r="C174" s="279"/>
      <c r="D174" s="182"/>
      <c r="E174" s="182"/>
      <c r="F174" s="41"/>
      <c r="G174" s="26" t="s">
        <v>285</v>
      </c>
      <c r="H174" s="41"/>
      <c r="I174" s="26" t="s">
        <v>285</v>
      </c>
    </row>
    <row r="175" spans="1:9" s="21" customFormat="1" ht="21" customHeight="1">
      <c r="B175" s="279" t="s">
        <v>516</v>
      </c>
      <c r="C175" s="279"/>
      <c r="D175" s="182"/>
      <c r="E175" s="182"/>
      <c r="F175" s="41"/>
      <c r="G175" s="26" t="s">
        <v>285</v>
      </c>
      <c r="H175" s="41"/>
      <c r="I175" s="26" t="s">
        <v>285</v>
      </c>
    </row>
    <row r="176" spans="1:9" s="21" customFormat="1" ht="21" customHeight="1">
      <c r="B176" s="283" t="s">
        <v>515</v>
      </c>
      <c r="C176" s="284"/>
      <c r="D176" s="182"/>
      <c r="E176" s="182"/>
      <c r="F176" s="41"/>
      <c r="G176" s="26" t="s">
        <v>285</v>
      </c>
      <c r="H176" s="41"/>
      <c r="I176" s="26" t="s">
        <v>285</v>
      </c>
    </row>
    <row r="177" spans="1:11" s="21" customFormat="1" ht="21" customHeight="1">
      <c r="B177" s="279" t="s">
        <v>441</v>
      </c>
      <c r="C177" s="279"/>
      <c r="D177" s="182"/>
      <c r="E177" s="182"/>
      <c r="F177" s="43"/>
      <c r="G177" s="26" t="s">
        <v>285</v>
      </c>
      <c r="H177" s="43"/>
      <c r="I177" s="26" t="s">
        <v>285</v>
      </c>
    </row>
    <row r="178" spans="1:11" s="111" customFormat="1" ht="21" customHeight="1">
      <c r="B178" s="118"/>
      <c r="C178" s="118"/>
      <c r="D178" s="113"/>
      <c r="E178" s="113"/>
      <c r="F178" s="119"/>
      <c r="G178" s="56"/>
      <c r="H178" s="120"/>
      <c r="I178" s="120"/>
    </row>
    <row r="179" spans="1:11" s="21" customFormat="1" ht="31.95" customHeight="1">
      <c r="A179" s="196" t="s">
        <v>514</v>
      </c>
      <c r="B179" s="196"/>
      <c r="C179" s="196"/>
      <c r="D179" s="196"/>
      <c r="E179" s="196"/>
      <c r="F179" s="196"/>
      <c r="G179" s="196"/>
      <c r="H179" s="196"/>
      <c r="I179" s="196"/>
      <c r="J179" s="196"/>
      <c r="K179" s="196"/>
    </row>
    <row r="180" spans="1:11" s="21" customFormat="1" ht="30" customHeight="1">
      <c r="B180" s="216" t="s">
        <v>513</v>
      </c>
      <c r="C180" s="216"/>
      <c r="D180" s="217" t="s">
        <v>512</v>
      </c>
      <c r="E180" s="217"/>
      <c r="F180" s="216" t="s">
        <v>511</v>
      </c>
      <c r="G180" s="216"/>
      <c r="H180" s="217" t="s">
        <v>510</v>
      </c>
      <c r="I180" s="217"/>
    </row>
    <row r="181" spans="1:11" s="21" customFormat="1" ht="21" customHeight="1">
      <c r="B181" s="298"/>
      <c r="C181" s="298"/>
      <c r="D181" s="298"/>
      <c r="E181" s="298"/>
      <c r="F181" s="298"/>
      <c r="G181" s="298"/>
      <c r="H181" s="300"/>
      <c r="I181" s="300"/>
    </row>
    <row r="182" spans="1:11" s="21" customFormat="1" ht="31.95" customHeight="1"/>
    <row r="183" spans="1:11" s="21" customFormat="1" ht="36.6" customHeight="1">
      <c r="A183" s="196" t="s">
        <v>509</v>
      </c>
      <c r="B183" s="196"/>
      <c r="C183" s="196"/>
      <c r="D183" s="196"/>
      <c r="E183" s="196"/>
      <c r="F183" s="196"/>
      <c r="G183" s="196"/>
      <c r="H183" s="196"/>
      <c r="I183" s="196"/>
      <c r="J183" s="196"/>
      <c r="K183" s="196"/>
    </row>
    <row r="184" spans="1:11" s="21" customFormat="1" ht="21" customHeight="1">
      <c r="B184" s="66"/>
      <c r="C184" s="116" t="s">
        <v>508</v>
      </c>
      <c r="D184" s="116" t="s">
        <v>507</v>
      </c>
      <c r="E184" s="116" t="s">
        <v>506</v>
      </c>
      <c r="F184" s="116" t="s">
        <v>505</v>
      </c>
      <c r="G184" s="116" t="s">
        <v>504</v>
      </c>
      <c r="H184" s="58"/>
      <c r="I184" s="58"/>
    </row>
    <row r="185" spans="1:11" s="21" customFormat="1" ht="21" customHeight="1">
      <c r="B185" s="66" t="s">
        <v>498</v>
      </c>
      <c r="C185" s="48"/>
      <c r="D185" s="48"/>
      <c r="E185" s="48"/>
      <c r="F185" s="48"/>
      <c r="G185" s="48"/>
    </row>
    <row r="186" spans="1:11" s="21" customFormat="1" ht="21" customHeight="1">
      <c r="B186" s="66"/>
      <c r="C186" s="116" t="s">
        <v>503</v>
      </c>
      <c r="D186" s="116" t="s">
        <v>502</v>
      </c>
      <c r="E186" s="116" t="s">
        <v>501</v>
      </c>
      <c r="F186" s="116" t="s">
        <v>500</v>
      </c>
      <c r="G186" s="116" t="s">
        <v>110</v>
      </c>
      <c r="H186" s="116" t="s">
        <v>499</v>
      </c>
    </row>
    <row r="187" spans="1:11" s="21" customFormat="1" ht="21" customHeight="1">
      <c r="B187" s="66" t="s">
        <v>498</v>
      </c>
      <c r="C187" s="48"/>
      <c r="D187" s="48"/>
      <c r="E187" s="48"/>
      <c r="F187" s="48"/>
      <c r="G187" s="48"/>
      <c r="H187" s="48"/>
    </row>
    <row r="188" spans="1:11" s="21" customFormat="1" ht="42" customHeight="1"/>
    <row r="189" spans="1:11" s="21" customFormat="1" ht="34.799999999999997" customHeight="1">
      <c r="A189" s="196" t="s">
        <v>497</v>
      </c>
      <c r="B189" s="196"/>
      <c r="C189" s="196"/>
      <c r="D189" s="196"/>
      <c r="E189" s="196"/>
      <c r="F189" s="196"/>
      <c r="G189" s="196"/>
      <c r="H189" s="196"/>
      <c r="I189" s="196"/>
      <c r="J189" s="196"/>
      <c r="K189" s="196"/>
    </row>
    <row r="190" spans="1:11" s="21" customFormat="1" ht="21" customHeight="1">
      <c r="B190" s="279" t="s">
        <v>496</v>
      </c>
      <c r="C190" s="279"/>
      <c r="D190" s="279"/>
      <c r="E190" s="279"/>
      <c r="F190" s="298"/>
      <c r="G190" s="298"/>
      <c r="H190" s="104" t="s">
        <v>285</v>
      </c>
      <c r="I190" s="117"/>
    </row>
    <row r="191" spans="1:11" s="21" customFormat="1" ht="21" customHeight="1">
      <c r="B191" s="279" t="s">
        <v>495</v>
      </c>
      <c r="C191" s="279"/>
      <c r="D191" s="279"/>
      <c r="E191" s="279"/>
      <c r="F191" s="298"/>
      <c r="G191" s="298"/>
      <c r="H191" s="104" t="s">
        <v>494</v>
      </c>
      <c r="I191" s="117"/>
    </row>
    <row r="192" spans="1:11" s="21" customFormat="1" ht="21" customHeight="1">
      <c r="B192" s="279" t="s">
        <v>493</v>
      </c>
      <c r="C192" s="279"/>
      <c r="D192" s="279"/>
      <c r="E192" s="279"/>
      <c r="F192" s="300"/>
      <c r="G192" s="300"/>
      <c r="H192" s="104" t="s">
        <v>480</v>
      </c>
      <c r="I192" s="117"/>
    </row>
    <row r="193" spans="1:11" s="21" customFormat="1" ht="21" customHeight="1">
      <c r="B193" s="279" t="s">
        <v>492</v>
      </c>
      <c r="C193" s="279"/>
      <c r="D193" s="279"/>
      <c r="E193" s="279"/>
      <c r="F193" s="300"/>
      <c r="G193" s="300"/>
      <c r="H193" s="104" t="s">
        <v>480</v>
      </c>
      <c r="I193" s="117"/>
    </row>
    <row r="194" spans="1:11" s="21" customFormat="1" ht="21" customHeight="1">
      <c r="B194" s="279" t="s">
        <v>491</v>
      </c>
      <c r="C194" s="279"/>
      <c r="D194" s="279"/>
      <c r="E194" s="279"/>
      <c r="F194" s="300"/>
      <c r="G194" s="300"/>
      <c r="H194" s="104" t="s">
        <v>490</v>
      </c>
      <c r="I194" s="117"/>
    </row>
    <row r="195" spans="1:11" s="21" customFormat="1" ht="31.95" customHeight="1"/>
    <row r="196" spans="1:11" s="21" customFormat="1" ht="31.8" customHeight="1">
      <c r="A196" s="196" t="s">
        <v>626</v>
      </c>
      <c r="B196" s="196"/>
      <c r="C196" s="196"/>
      <c r="D196" s="196"/>
      <c r="E196" s="196"/>
      <c r="F196" s="196"/>
      <c r="G196" s="196"/>
      <c r="H196" s="196"/>
      <c r="I196" s="196"/>
      <c r="J196" s="196"/>
      <c r="K196" s="196"/>
    </row>
    <row r="197" spans="1:11" s="21" customFormat="1" ht="21" customHeight="1">
      <c r="A197" s="112"/>
      <c r="B197" s="112"/>
      <c r="C197" s="112"/>
      <c r="D197" s="112"/>
      <c r="E197" s="112"/>
      <c r="F197" s="112"/>
      <c r="G197" s="112"/>
      <c r="H197" s="112"/>
      <c r="I197" s="112"/>
    </row>
    <row r="198" spans="1:11" s="21" customFormat="1" ht="24.75" customHeight="1" thickBot="1">
      <c r="B198" s="196" t="s">
        <v>489</v>
      </c>
      <c r="C198" s="196"/>
      <c r="D198" s="196"/>
      <c r="E198" s="112"/>
      <c r="F198" s="196" t="s">
        <v>488</v>
      </c>
      <c r="G198" s="196"/>
      <c r="H198" s="196"/>
      <c r="I198" s="196"/>
    </row>
    <row r="199" spans="1:11" s="21" customFormat="1" ht="21" customHeight="1" thickBot="1">
      <c r="B199" s="295"/>
      <c r="C199" s="296"/>
      <c r="D199" s="297"/>
      <c r="F199" s="295"/>
      <c r="G199" s="296"/>
      <c r="H199" s="297"/>
    </row>
    <row r="200" spans="1:11" s="21" customFormat="1" ht="21" customHeight="1"/>
    <row r="201" spans="1:11" s="21" customFormat="1" ht="21" customHeight="1"/>
    <row r="202" spans="1:11" s="21" customFormat="1" ht="21" customHeight="1">
      <c r="B202" s="21" t="s">
        <v>487</v>
      </c>
    </row>
    <row r="203" spans="1:11" s="21" customFormat="1" ht="21" customHeight="1">
      <c r="B203" s="21" t="s">
        <v>486</v>
      </c>
    </row>
  </sheetData>
  <sheetProtection algorithmName="SHA-512" hashValue="TJQM2JNMJ83Xh+k29fDuXlLZ6BReJRq9GFumBbfCriI5g1GWErZjiqgWBzQzQ2aVWCwl+eTJahOlVVHrQoM90g==" saltValue="+a43TJm2LV3d3VHA9qGttQ==" spinCount="100000" sheet="1" objects="1" scenarios="1"/>
  <mergeCells count="163">
    <mergeCell ref="F193:G193"/>
    <mergeCell ref="F190:G190"/>
    <mergeCell ref="B163:D163"/>
    <mergeCell ref="F163:H163"/>
    <mergeCell ref="B158:E158"/>
    <mergeCell ref="F36:K36"/>
    <mergeCell ref="F37:K37"/>
    <mergeCell ref="A83:K83"/>
    <mergeCell ref="A143:K143"/>
    <mergeCell ref="A153:K153"/>
    <mergeCell ref="F40:K40"/>
    <mergeCell ref="F41:K41"/>
    <mergeCell ref="F42:K42"/>
    <mergeCell ref="B45:K48"/>
    <mergeCell ref="B52:K52"/>
    <mergeCell ref="A51:K51"/>
    <mergeCell ref="B124:C124"/>
    <mergeCell ref="B119:K120"/>
    <mergeCell ref="D138:E138"/>
    <mergeCell ref="B133:C133"/>
    <mergeCell ref="D133:E133"/>
    <mergeCell ref="B181:C181"/>
    <mergeCell ref="D181:E181"/>
    <mergeCell ref="F181:G181"/>
    <mergeCell ref="B13:C13"/>
    <mergeCell ref="B26:H26"/>
    <mergeCell ref="B21:C21"/>
    <mergeCell ref="F39:K39"/>
    <mergeCell ref="B28:K28"/>
    <mergeCell ref="F34:K34"/>
    <mergeCell ref="F35:K35"/>
    <mergeCell ref="B18:C18"/>
    <mergeCell ref="B125:C125"/>
    <mergeCell ref="D125:E125"/>
    <mergeCell ref="F13:G13"/>
    <mergeCell ref="D124:E124"/>
    <mergeCell ref="F124:G124"/>
    <mergeCell ref="F20:G20"/>
    <mergeCell ref="A77:J77"/>
    <mergeCell ref="H124:I124"/>
    <mergeCell ref="A100:K100"/>
    <mergeCell ref="F157:G157"/>
    <mergeCell ref="B144:C144"/>
    <mergeCell ref="B154:E154"/>
    <mergeCell ref="B155:E155"/>
    <mergeCell ref="B156:E156"/>
    <mergeCell ref="B157:E157"/>
    <mergeCell ref="A160:I160"/>
    <mergeCell ref="F162:I162"/>
    <mergeCell ref="B162:D162"/>
    <mergeCell ref="A4:K4"/>
    <mergeCell ref="B140:C140"/>
    <mergeCell ref="D140:E140"/>
    <mergeCell ref="B138:C138"/>
    <mergeCell ref="B171:C171"/>
    <mergeCell ref="D171:E171"/>
    <mergeCell ref="B168:C168"/>
    <mergeCell ref="D168:E168"/>
    <mergeCell ref="B139:C139"/>
    <mergeCell ref="D139:E139"/>
    <mergeCell ref="B141:C141"/>
    <mergeCell ref="D141:E141"/>
    <mergeCell ref="H168:I168"/>
    <mergeCell ref="B169:C169"/>
    <mergeCell ref="D169:E169"/>
    <mergeCell ref="D144:E144"/>
    <mergeCell ref="F144:G144"/>
    <mergeCell ref="H144:I144"/>
    <mergeCell ref="B132:C132"/>
    <mergeCell ref="D132:E132"/>
    <mergeCell ref="B128:C128"/>
    <mergeCell ref="B96:K98"/>
    <mergeCell ref="B113:K115"/>
    <mergeCell ref="A123:K123"/>
    <mergeCell ref="B191:E191"/>
    <mergeCell ref="B88:I88"/>
    <mergeCell ref="B198:D198"/>
    <mergeCell ref="F198:I198"/>
    <mergeCell ref="H145:I145"/>
    <mergeCell ref="F155:G155"/>
    <mergeCell ref="B174:C174"/>
    <mergeCell ref="D174:E174"/>
    <mergeCell ref="F158:G158"/>
    <mergeCell ref="B180:C180"/>
    <mergeCell ref="D180:E180"/>
    <mergeCell ref="F180:G180"/>
    <mergeCell ref="H180:I180"/>
    <mergeCell ref="B177:C177"/>
    <mergeCell ref="H181:I181"/>
    <mergeCell ref="B170:C170"/>
    <mergeCell ref="D170:E170"/>
    <mergeCell ref="B190:E190"/>
    <mergeCell ref="A196:K196"/>
    <mergeCell ref="F156:G156"/>
    <mergeCell ref="D173:E173"/>
    <mergeCell ref="B176:C176"/>
    <mergeCell ref="B136:C136"/>
    <mergeCell ref="D136:E136"/>
    <mergeCell ref="B199:D199"/>
    <mergeCell ref="A189:K189"/>
    <mergeCell ref="A183:K183"/>
    <mergeCell ref="A179:K179"/>
    <mergeCell ref="A147:K147"/>
    <mergeCell ref="D177:E177"/>
    <mergeCell ref="B175:C175"/>
    <mergeCell ref="D175:E175"/>
    <mergeCell ref="B145:C145"/>
    <mergeCell ref="D145:E145"/>
    <mergeCell ref="D176:E176"/>
    <mergeCell ref="F145:G145"/>
    <mergeCell ref="F168:G168"/>
    <mergeCell ref="B172:C172"/>
    <mergeCell ref="D172:E172"/>
    <mergeCell ref="B173:C173"/>
    <mergeCell ref="F199:H199"/>
    <mergeCell ref="F154:G154"/>
    <mergeCell ref="B194:E194"/>
    <mergeCell ref="F194:G194"/>
    <mergeCell ref="F191:G191"/>
    <mergeCell ref="B192:E192"/>
    <mergeCell ref="F192:G192"/>
    <mergeCell ref="B193:E193"/>
    <mergeCell ref="F12:G12"/>
    <mergeCell ref="B14:C14"/>
    <mergeCell ref="F14:G14"/>
    <mergeCell ref="B6:F6"/>
    <mergeCell ref="F21:G21"/>
    <mergeCell ref="B17:C17"/>
    <mergeCell ref="F38:K38"/>
    <mergeCell ref="A30:K31"/>
    <mergeCell ref="A117:K117"/>
    <mergeCell ref="B19:C19"/>
    <mergeCell ref="B20:C20"/>
    <mergeCell ref="C8:K8"/>
    <mergeCell ref="A54:K54"/>
    <mergeCell ref="B73:K75"/>
    <mergeCell ref="B79:E79"/>
    <mergeCell ref="B16:C16"/>
    <mergeCell ref="F16:G16"/>
    <mergeCell ref="B22:C22"/>
    <mergeCell ref="F17:G17"/>
    <mergeCell ref="F18:G18"/>
    <mergeCell ref="F19:G19"/>
    <mergeCell ref="B12:C12"/>
    <mergeCell ref="B15:C15"/>
    <mergeCell ref="F15:G15"/>
    <mergeCell ref="B137:C137"/>
    <mergeCell ref="D137:E137"/>
    <mergeCell ref="B131:C131"/>
    <mergeCell ref="D131:E131"/>
    <mergeCell ref="D126:E126"/>
    <mergeCell ref="B127:C127"/>
    <mergeCell ref="D127:E127"/>
    <mergeCell ref="B126:C126"/>
    <mergeCell ref="B130:C130"/>
    <mergeCell ref="D130:E130"/>
    <mergeCell ref="B129:C129"/>
    <mergeCell ref="D129:E129"/>
    <mergeCell ref="D128:E128"/>
    <mergeCell ref="B134:C134"/>
    <mergeCell ref="D134:E134"/>
    <mergeCell ref="B135:C135"/>
    <mergeCell ref="D135:E135"/>
  </mergeCells>
  <phoneticPr fontId="1"/>
  <pageMargins left="0.59055118110236227" right="0.59055118110236227" top="0.59055118110236227" bottom="0.59055118110236227" header="0.31496062992125984" footer="0.31496062992125984"/>
  <pageSetup paperSize="9" scale="85" fitToHeight="0" orientation="portrait" r:id="rId1"/>
  <headerFooter>
    <oddFooter>&amp;C&amp;P</oddFooter>
  </headerFooter>
  <rowBreaks count="7" manualBreakCount="7">
    <brk id="9" max="16383" man="1"/>
    <brk id="48" max="10" man="1"/>
    <brk id="82" max="10" man="1"/>
    <brk id="116" max="10" man="1"/>
    <brk id="133" max="10" man="1"/>
    <brk id="165" max="10" man="1"/>
    <brk id="195"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xr:uid="{F0D35D4D-2E7C-4FB2-B8A3-5BB06C636B4A}">
          <x14:formula1>
            <xm:f>選択肢!$C$2:$C$10</xm:f>
          </x14:formula1>
          <xm:sqref>B6:F6</xm:sqref>
        </x14:dataValidation>
        <x14:dataValidation type="list" allowBlank="1" showInputMessage="1" showErrorMessage="1" xr:uid="{53F9A40E-9E1A-4130-A769-5600B1C1D39F}">
          <x14:formula1>
            <xm:f>選択肢!$E$2</xm:f>
          </x14:formula1>
          <xm:sqref>D12:D21 H12:H21 A33:A44 A56:A72 A85:A95 A102:A112 D169:E177 D125:D141</xm:sqref>
        </x14:dataValidation>
        <x14:dataValidation type="list" allowBlank="1" showInputMessage="1" showErrorMessage="1" xr:uid="{5CD8B8E2-5E93-40E0-88D2-57D57745D05D}">
          <x14:formula1>
            <xm:f>選択肢!$F$2:$F$5</xm:f>
          </x14:formula1>
          <xm:sqref>B26:H26</xm:sqref>
        </x14:dataValidation>
        <x14:dataValidation type="list" allowBlank="1" showInputMessage="1" showErrorMessage="1" xr:uid="{9EBF07BF-5054-413F-B3B9-A0D53EEE0728}">
          <x14:formula1>
            <xm:f>選択肢!$J$2:$J$6</xm:f>
          </x14:formula1>
          <xm:sqref>B79:E79</xm:sqref>
        </x14:dataValidation>
        <x14:dataValidation type="list" allowBlank="1" showInputMessage="1" showErrorMessage="1" xr:uid="{B19D9C6D-7073-4F12-AD20-013B0226DAE0}">
          <x14:formula1>
            <xm:f>選択肢!$G$2:$G$6</xm:f>
          </x14:formula1>
          <xm:sqref>B163:D163 B199:D199</xm:sqref>
        </x14:dataValidation>
        <x14:dataValidation type="list" allowBlank="1" showInputMessage="1" showErrorMessage="1" xr:uid="{CA94B878-166F-4BDE-810B-39DEA4B4CBF3}">
          <x14:formula1>
            <xm:f>選択肢!$H$2:$H$6</xm:f>
          </x14:formula1>
          <xm:sqref>F163:H163 F199:H199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E64C4-18C0-4B4F-904B-3FC66E32A3EC}">
  <dimension ref="A1:HD2"/>
  <sheetViews>
    <sheetView workbookViewId="0"/>
  </sheetViews>
  <sheetFormatPr defaultRowHeight="18"/>
  <sheetData>
    <row r="1" spans="1:212">
      <c r="A1" t="s">
        <v>1905</v>
      </c>
      <c r="B1" t="s">
        <v>1906</v>
      </c>
      <c r="C1" t="s">
        <v>1907</v>
      </c>
      <c r="D1" t="s">
        <v>1908</v>
      </c>
      <c r="E1" t="s">
        <v>1909</v>
      </c>
      <c r="F1" t="s">
        <v>1910</v>
      </c>
      <c r="G1" t="s">
        <v>1911</v>
      </c>
      <c r="H1" t="s">
        <v>1912</v>
      </c>
      <c r="I1" t="s">
        <v>1913</v>
      </c>
      <c r="J1" t="s">
        <v>1914</v>
      </c>
      <c r="K1" t="s">
        <v>1915</v>
      </c>
      <c r="L1" t="s">
        <v>1916</v>
      </c>
      <c r="M1" t="s">
        <v>1917</v>
      </c>
      <c r="N1" t="s">
        <v>1918</v>
      </c>
      <c r="O1" t="s">
        <v>1919</v>
      </c>
      <c r="P1" t="s">
        <v>1920</v>
      </c>
      <c r="Q1" t="s">
        <v>1921</v>
      </c>
      <c r="R1" t="s">
        <v>1922</v>
      </c>
      <c r="S1" t="s">
        <v>1923</v>
      </c>
      <c r="T1" t="s">
        <v>1924</v>
      </c>
      <c r="U1" t="s">
        <v>1925</v>
      </c>
      <c r="V1" t="s">
        <v>1926</v>
      </c>
      <c r="W1" t="s">
        <v>1927</v>
      </c>
      <c r="X1" t="s">
        <v>1928</v>
      </c>
      <c r="Y1" t="s">
        <v>1929</v>
      </c>
      <c r="Z1" t="s">
        <v>1930</v>
      </c>
      <c r="AA1" t="s">
        <v>1931</v>
      </c>
      <c r="AB1" t="s">
        <v>1932</v>
      </c>
      <c r="AC1" t="s">
        <v>1933</v>
      </c>
      <c r="AD1" t="s">
        <v>1934</v>
      </c>
      <c r="AE1" t="s">
        <v>1935</v>
      </c>
      <c r="AF1" t="s">
        <v>1936</v>
      </c>
      <c r="AG1" t="s">
        <v>1937</v>
      </c>
      <c r="AH1" t="s">
        <v>1938</v>
      </c>
      <c r="AI1" t="s">
        <v>1939</v>
      </c>
      <c r="AJ1" t="s">
        <v>1940</v>
      </c>
      <c r="AK1" t="s">
        <v>1941</v>
      </c>
      <c r="AL1" t="s">
        <v>1942</v>
      </c>
      <c r="AM1" t="s">
        <v>1943</v>
      </c>
      <c r="AN1" t="s">
        <v>1944</v>
      </c>
      <c r="AO1" t="s">
        <v>1945</v>
      </c>
      <c r="AP1" t="s">
        <v>1946</v>
      </c>
      <c r="AQ1" t="s">
        <v>1947</v>
      </c>
      <c r="AR1" t="s">
        <v>1948</v>
      </c>
      <c r="AS1" t="s">
        <v>1949</v>
      </c>
      <c r="AT1" t="s">
        <v>1950</v>
      </c>
      <c r="AU1" t="s">
        <v>1951</v>
      </c>
      <c r="AV1" t="s">
        <v>1952</v>
      </c>
      <c r="AW1" t="s">
        <v>1953</v>
      </c>
      <c r="AX1" t="s">
        <v>1954</v>
      </c>
      <c r="AY1" t="s">
        <v>1955</v>
      </c>
      <c r="AZ1" t="s">
        <v>1956</v>
      </c>
      <c r="BA1" t="s">
        <v>1957</v>
      </c>
      <c r="BB1" t="s">
        <v>1958</v>
      </c>
      <c r="BC1" t="s">
        <v>1959</v>
      </c>
      <c r="BD1" t="s">
        <v>1960</v>
      </c>
      <c r="BE1" t="s">
        <v>1961</v>
      </c>
      <c r="BF1" t="s">
        <v>1962</v>
      </c>
      <c r="BG1" t="s">
        <v>1963</v>
      </c>
      <c r="BH1" t="s">
        <v>1964</v>
      </c>
      <c r="BI1" t="s">
        <v>1965</v>
      </c>
      <c r="BJ1" t="s">
        <v>1966</v>
      </c>
      <c r="BK1" t="s">
        <v>1967</v>
      </c>
      <c r="BL1" t="s">
        <v>1968</v>
      </c>
      <c r="BM1" t="s">
        <v>1969</v>
      </c>
      <c r="BN1" t="s">
        <v>1970</v>
      </c>
      <c r="BO1" t="s">
        <v>1971</v>
      </c>
      <c r="BP1" t="s">
        <v>1972</v>
      </c>
      <c r="BQ1" t="s">
        <v>1973</v>
      </c>
      <c r="BR1" t="s">
        <v>1974</v>
      </c>
      <c r="BS1" t="s">
        <v>1975</v>
      </c>
      <c r="BT1" t="s">
        <v>1976</v>
      </c>
      <c r="BU1" t="s">
        <v>1977</v>
      </c>
      <c r="BV1" t="s">
        <v>1978</v>
      </c>
      <c r="BW1" t="s">
        <v>1979</v>
      </c>
      <c r="BX1" t="s">
        <v>1980</v>
      </c>
      <c r="BY1" t="s">
        <v>1981</v>
      </c>
      <c r="BZ1" t="s">
        <v>1982</v>
      </c>
      <c r="CA1" t="s">
        <v>1983</v>
      </c>
      <c r="CB1" t="s">
        <v>1984</v>
      </c>
      <c r="CC1" t="s">
        <v>1985</v>
      </c>
      <c r="CD1" t="s">
        <v>1986</v>
      </c>
      <c r="CE1" t="s">
        <v>1987</v>
      </c>
      <c r="CF1" t="s">
        <v>1988</v>
      </c>
      <c r="CG1" t="s">
        <v>1989</v>
      </c>
      <c r="CH1" t="s">
        <v>1990</v>
      </c>
      <c r="CI1" t="s">
        <v>1991</v>
      </c>
      <c r="CJ1" t="s">
        <v>1992</v>
      </c>
      <c r="CK1" t="s">
        <v>1981</v>
      </c>
      <c r="CL1" t="s">
        <v>1993</v>
      </c>
      <c r="CM1" t="s">
        <v>1994</v>
      </c>
      <c r="CN1" t="s">
        <v>1995</v>
      </c>
      <c r="CO1" t="s">
        <v>1996</v>
      </c>
      <c r="CP1" t="s">
        <v>1997</v>
      </c>
      <c r="CQ1" t="s">
        <v>1995</v>
      </c>
      <c r="CR1" t="s">
        <v>1996</v>
      </c>
      <c r="CS1" t="s">
        <v>1998</v>
      </c>
      <c r="CT1" t="s">
        <v>1995</v>
      </c>
      <c r="CU1" t="s">
        <v>1996</v>
      </c>
      <c r="CV1" t="s">
        <v>1999</v>
      </c>
      <c r="CW1" t="s">
        <v>1995</v>
      </c>
      <c r="CX1" t="s">
        <v>1996</v>
      </c>
      <c r="CY1" t="s">
        <v>2000</v>
      </c>
      <c r="CZ1" t="s">
        <v>1995</v>
      </c>
      <c r="DA1" t="s">
        <v>1996</v>
      </c>
      <c r="DB1" t="s">
        <v>2001</v>
      </c>
      <c r="DC1" t="s">
        <v>1995</v>
      </c>
      <c r="DD1" t="s">
        <v>1996</v>
      </c>
      <c r="DE1" t="s">
        <v>2002</v>
      </c>
      <c r="DF1" t="s">
        <v>1995</v>
      </c>
      <c r="DG1" t="s">
        <v>1996</v>
      </c>
      <c r="DH1" t="s">
        <v>2003</v>
      </c>
      <c r="DI1" t="s">
        <v>1995</v>
      </c>
      <c r="DJ1" t="s">
        <v>1996</v>
      </c>
      <c r="DK1" t="s">
        <v>2004</v>
      </c>
      <c r="DL1" t="s">
        <v>1995</v>
      </c>
      <c r="DM1" t="s">
        <v>1996</v>
      </c>
      <c r="DN1" t="s">
        <v>2005</v>
      </c>
      <c r="DO1" t="s">
        <v>1995</v>
      </c>
      <c r="DP1" t="s">
        <v>1996</v>
      </c>
      <c r="DQ1" t="s">
        <v>2006</v>
      </c>
      <c r="DR1" t="s">
        <v>1995</v>
      </c>
      <c r="DS1" t="s">
        <v>1996</v>
      </c>
      <c r="DT1" t="s">
        <v>2007</v>
      </c>
      <c r="DU1" t="s">
        <v>1995</v>
      </c>
      <c r="DV1" t="s">
        <v>1996</v>
      </c>
      <c r="DW1" t="s">
        <v>2008</v>
      </c>
      <c r="DX1" t="s">
        <v>1995</v>
      </c>
      <c r="DY1" t="s">
        <v>1996</v>
      </c>
      <c r="DZ1" t="s">
        <v>2009</v>
      </c>
      <c r="EA1" t="s">
        <v>1995</v>
      </c>
      <c r="EB1" t="s">
        <v>1996</v>
      </c>
      <c r="EC1" t="s">
        <v>2010</v>
      </c>
      <c r="ED1" t="s">
        <v>1995</v>
      </c>
      <c r="EE1" t="s">
        <v>1996</v>
      </c>
      <c r="EF1" t="s">
        <v>2011</v>
      </c>
      <c r="EG1" t="s">
        <v>1995</v>
      </c>
      <c r="EH1" t="s">
        <v>1996</v>
      </c>
      <c r="EI1" t="s">
        <v>1968</v>
      </c>
      <c r="EJ1" t="s">
        <v>1995</v>
      </c>
      <c r="EK1" t="s">
        <v>1996</v>
      </c>
      <c r="EL1" t="s">
        <v>2012</v>
      </c>
      <c r="EM1" t="s">
        <v>2013</v>
      </c>
      <c r="EN1" t="s">
        <v>2014</v>
      </c>
      <c r="EO1" t="s">
        <v>2015</v>
      </c>
      <c r="EP1" t="s">
        <v>2016</v>
      </c>
      <c r="EQ1" t="s">
        <v>2017</v>
      </c>
      <c r="ER1" t="s">
        <v>2018</v>
      </c>
      <c r="ES1" t="s">
        <v>2019</v>
      </c>
      <c r="ET1" t="s">
        <v>2020</v>
      </c>
      <c r="EU1" t="s">
        <v>2021</v>
      </c>
      <c r="EV1" t="s">
        <v>2022</v>
      </c>
      <c r="EW1" t="s">
        <v>2023</v>
      </c>
      <c r="EX1" t="s">
        <v>2024</v>
      </c>
      <c r="EY1" t="s">
        <v>2025</v>
      </c>
      <c r="EZ1" t="s">
        <v>2026</v>
      </c>
      <c r="FA1" t="s">
        <v>2027</v>
      </c>
      <c r="FB1" t="s">
        <v>2028</v>
      </c>
      <c r="FC1" t="s">
        <v>2029</v>
      </c>
      <c r="FD1" t="s">
        <v>2030</v>
      </c>
      <c r="FE1" t="s">
        <v>2031</v>
      </c>
      <c r="FF1" t="s">
        <v>2032</v>
      </c>
      <c r="FG1" t="s">
        <v>2033</v>
      </c>
      <c r="FH1" t="s">
        <v>1994</v>
      </c>
      <c r="FI1" t="s">
        <v>1995</v>
      </c>
      <c r="FJ1" t="s">
        <v>1996</v>
      </c>
      <c r="FK1" t="s">
        <v>1997</v>
      </c>
      <c r="FL1" t="s">
        <v>1995</v>
      </c>
      <c r="FM1" t="s">
        <v>1996</v>
      </c>
      <c r="FN1" t="s">
        <v>1998</v>
      </c>
      <c r="FO1" t="s">
        <v>1995</v>
      </c>
      <c r="FP1" t="s">
        <v>1996</v>
      </c>
      <c r="FQ1" t="s">
        <v>1999</v>
      </c>
      <c r="FR1" t="s">
        <v>1995</v>
      </c>
      <c r="FS1" t="s">
        <v>1996</v>
      </c>
      <c r="FT1" t="s">
        <v>2000</v>
      </c>
      <c r="FU1" t="s">
        <v>1995</v>
      </c>
      <c r="FV1" t="s">
        <v>1996</v>
      </c>
      <c r="FW1" t="s">
        <v>2001</v>
      </c>
      <c r="FX1" t="s">
        <v>1995</v>
      </c>
      <c r="FY1" t="s">
        <v>1996</v>
      </c>
      <c r="FZ1" t="s">
        <v>2002</v>
      </c>
      <c r="GA1" t="s">
        <v>1995</v>
      </c>
      <c r="GB1" t="s">
        <v>1996</v>
      </c>
      <c r="GC1" t="s">
        <v>2003</v>
      </c>
      <c r="GD1" t="s">
        <v>1995</v>
      </c>
      <c r="GE1" t="s">
        <v>1996</v>
      </c>
      <c r="GF1" t="s">
        <v>2034</v>
      </c>
      <c r="GG1" t="s">
        <v>1995</v>
      </c>
      <c r="GH1" t="s">
        <v>1996</v>
      </c>
      <c r="GI1" t="s">
        <v>2035</v>
      </c>
      <c r="GJ1" t="s">
        <v>2036</v>
      </c>
      <c r="GK1" t="s">
        <v>2037</v>
      </c>
      <c r="GL1" t="s">
        <v>2038</v>
      </c>
      <c r="GM1" t="s">
        <v>2016</v>
      </c>
      <c r="GN1" t="s">
        <v>2017</v>
      </c>
      <c r="GO1" t="s">
        <v>2018</v>
      </c>
      <c r="GP1" t="s">
        <v>2019</v>
      </c>
      <c r="GQ1" t="s">
        <v>2020</v>
      </c>
      <c r="GR1" t="s">
        <v>2021</v>
      </c>
      <c r="GS1" t="s">
        <v>2022</v>
      </c>
      <c r="GT1" t="s">
        <v>2023</v>
      </c>
      <c r="GU1" t="s">
        <v>2024</v>
      </c>
      <c r="GV1" t="s">
        <v>2025</v>
      </c>
      <c r="GW1" t="s">
        <v>2026</v>
      </c>
      <c r="GX1" t="s">
        <v>2027</v>
      </c>
      <c r="GY1" t="s">
        <v>2028</v>
      </c>
      <c r="GZ1" t="s">
        <v>2029</v>
      </c>
      <c r="HA1" t="s">
        <v>2030</v>
      </c>
      <c r="HB1" t="s">
        <v>2031</v>
      </c>
      <c r="HC1" t="s">
        <v>2032</v>
      </c>
      <c r="HD1" t="s">
        <v>2033</v>
      </c>
    </row>
    <row r="2" spans="1:212">
      <c r="A2">
        <f>'6)訪問支援調査票'!B6</f>
        <v>0</v>
      </c>
      <c r="B2">
        <f>'6)訪問支援調査票'!C8</f>
        <v>0</v>
      </c>
      <c r="C2">
        <f>'6)訪問支援調査票'!D12</f>
        <v>0</v>
      </c>
      <c r="D2">
        <f>'6)訪問支援調査票'!D13</f>
        <v>0</v>
      </c>
      <c r="E2">
        <f>'6)訪問支援調査票'!D14</f>
        <v>0</v>
      </c>
      <c r="F2">
        <f>'6)訪問支援調査票'!D15</f>
        <v>0</v>
      </c>
      <c r="G2">
        <f>'6)訪問支援調査票'!D16</f>
        <v>0</v>
      </c>
      <c r="H2">
        <f>'6)訪問支援調査票'!D17</f>
        <v>0</v>
      </c>
      <c r="I2">
        <f>'6)訪問支援調査票'!D18</f>
        <v>0</v>
      </c>
      <c r="J2">
        <f>'6)訪問支援調査票'!D19</f>
        <v>0</v>
      </c>
      <c r="K2">
        <f>'6)訪問支援調査票'!D20</f>
        <v>0</v>
      </c>
      <c r="L2">
        <f>'6)訪問支援調査票'!D21</f>
        <v>0</v>
      </c>
      <c r="M2">
        <f>'6)訪問支援調査票'!H12</f>
        <v>0</v>
      </c>
      <c r="N2">
        <f>'6)訪問支援調査票'!H13</f>
        <v>0</v>
      </c>
      <c r="O2">
        <f>'6)訪問支援調査票'!H14</f>
        <v>0</v>
      </c>
      <c r="P2">
        <f>'6)訪問支援調査票'!H15</f>
        <v>0</v>
      </c>
      <c r="Q2">
        <f>'6)訪問支援調査票'!H16</f>
        <v>0</v>
      </c>
      <c r="R2">
        <f>'6)訪問支援調査票'!H17</f>
        <v>0</v>
      </c>
      <c r="S2">
        <f>'6)訪問支援調査票'!H18</f>
        <v>0</v>
      </c>
      <c r="T2">
        <f>'6)訪問支援調査票'!H19</f>
        <v>0</v>
      </c>
      <c r="U2">
        <f>'6)訪問支援調査票'!H20</f>
        <v>0</v>
      </c>
      <c r="V2">
        <f>'6)訪問支援調査票'!H21</f>
        <v>0</v>
      </c>
      <c r="W2">
        <f>'6)訪問支援調査票'!B26</f>
        <v>0</v>
      </c>
      <c r="X2">
        <f>'6)訪問支援調査票'!B28</f>
        <v>0</v>
      </c>
      <c r="Y2">
        <f>'6)訪問支援調査票'!A33</f>
        <v>0</v>
      </c>
      <c r="Z2">
        <f>'6)訪問支援調査票'!A34</f>
        <v>0</v>
      </c>
      <c r="AA2">
        <f>'6)訪問支援調査票'!F34</f>
        <v>0</v>
      </c>
      <c r="AB2">
        <f>'6)訪問支援調査票'!A35</f>
        <v>0</v>
      </c>
      <c r="AC2">
        <f>'6)訪問支援調査票'!F35</f>
        <v>0</v>
      </c>
      <c r="AD2">
        <f>'6)訪問支援調査票'!A36</f>
        <v>0</v>
      </c>
      <c r="AE2">
        <f>'6)訪問支援調査票'!F36</f>
        <v>0</v>
      </c>
      <c r="AF2">
        <f>'6)訪問支援調査票'!A37</f>
        <v>0</v>
      </c>
      <c r="AG2">
        <f>'6)訪問支援調査票'!F37</f>
        <v>0</v>
      </c>
      <c r="AH2">
        <f>'6)訪問支援調査票'!A38</f>
        <v>0</v>
      </c>
      <c r="AI2">
        <f>'6)訪問支援調査票'!F38</f>
        <v>0</v>
      </c>
      <c r="AJ2">
        <f>'6)訪問支援調査票'!A39</f>
        <v>0</v>
      </c>
      <c r="AK2">
        <f>'6)訪問支援調査票'!F39</f>
        <v>0</v>
      </c>
      <c r="AL2">
        <f>'6)訪問支援調査票'!A40</f>
        <v>0</v>
      </c>
      <c r="AM2">
        <f>'6)訪問支援調査票'!F40</f>
        <v>0</v>
      </c>
      <c r="AN2">
        <f>'6)訪問支援調査票'!A41</f>
        <v>0</v>
      </c>
      <c r="AO2">
        <f>'6)訪問支援調査票'!F41</f>
        <v>0</v>
      </c>
      <c r="AP2">
        <f>'6)訪問支援調査票'!A42</f>
        <v>0</v>
      </c>
      <c r="AQ2">
        <f>'6)訪問支援調査票'!F42</f>
        <v>0</v>
      </c>
      <c r="AR2">
        <f>'6)訪問支援調査票'!A43</f>
        <v>0</v>
      </c>
      <c r="AS2">
        <f>'6)訪問支援調査票'!A44</f>
        <v>0</v>
      </c>
      <c r="AT2">
        <f>'6)訪問支援調査票'!B45</f>
        <v>0</v>
      </c>
      <c r="AU2">
        <f>'6)訪問支援調査票'!B52</f>
        <v>0</v>
      </c>
      <c r="AV2">
        <f>'6)訪問支援調査票'!A56</f>
        <v>0</v>
      </c>
      <c r="AW2">
        <f>'6)訪問支援調査票'!A57</f>
        <v>0</v>
      </c>
      <c r="AX2">
        <f>'6)訪問支援調査票'!A58</f>
        <v>0</v>
      </c>
      <c r="AY2">
        <f>'6)訪問支援調査票'!A59</f>
        <v>0</v>
      </c>
      <c r="AZ2">
        <f>'6)訪問支援調査票'!A60</f>
        <v>0</v>
      </c>
      <c r="BA2">
        <f>'6)訪問支援調査票'!A61</f>
        <v>0</v>
      </c>
      <c r="BB2">
        <f>'6)訪問支援調査票'!A62</f>
        <v>0</v>
      </c>
      <c r="BC2">
        <f>'6)訪問支援調査票'!A63</f>
        <v>0</v>
      </c>
      <c r="BD2">
        <f>'6)訪問支援調査票'!A64</f>
        <v>0</v>
      </c>
      <c r="BE2">
        <f>'6)訪問支援調査票'!A65</f>
        <v>0</v>
      </c>
      <c r="BF2">
        <f>'6)訪問支援調査票'!A66</f>
        <v>0</v>
      </c>
      <c r="BG2">
        <f>'6)訪問支援調査票'!A67</f>
        <v>0</v>
      </c>
      <c r="BH2">
        <f>'6)訪問支援調査票'!A68</f>
        <v>0</v>
      </c>
      <c r="BI2">
        <f>'6)訪問支援調査票'!A69</f>
        <v>0</v>
      </c>
      <c r="BJ2">
        <f>'6)訪問支援調査票'!A70</f>
        <v>0</v>
      </c>
      <c r="BK2">
        <f>'6)訪問支援調査票'!A71</f>
        <v>0</v>
      </c>
      <c r="BL2">
        <f>'6)訪問支援調査票'!A72</f>
        <v>0</v>
      </c>
      <c r="BM2">
        <f>'6)訪問支援調査票'!B73</f>
        <v>0</v>
      </c>
      <c r="BN2">
        <f>'6)訪問支援調査票'!B79</f>
        <v>0</v>
      </c>
      <c r="BO2">
        <f>'6)訪問支援調査票'!A85</f>
        <v>0</v>
      </c>
      <c r="BP2">
        <f>'6)訪問支援調査票'!A86</f>
        <v>0</v>
      </c>
      <c r="BQ2">
        <f>'6)訪問支援調査票'!A87</f>
        <v>0</v>
      </c>
      <c r="BR2">
        <f>'6)訪問支援調査票'!A88</f>
        <v>0</v>
      </c>
      <c r="BS2">
        <f>'6)訪問支援調査票'!A89</f>
        <v>0</v>
      </c>
      <c r="BT2">
        <f>'6)訪問支援調査票'!A90</f>
        <v>0</v>
      </c>
      <c r="BU2">
        <f>'6)訪問支援調査票'!A91</f>
        <v>0</v>
      </c>
      <c r="BV2">
        <f>'6)訪問支援調査票'!A92</f>
        <v>0</v>
      </c>
      <c r="BW2">
        <f>'6)訪問支援調査票'!A93</f>
        <v>0</v>
      </c>
      <c r="BX2">
        <f>'6)訪問支援調査票'!A94</f>
        <v>0</v>
      </c>
      <c r="BY2">
        <f>'6)訪問支援調査票'!A95</f>
        <v>0</v>
      </c>
      <c r="BZ2">
        <f>'6)訪問支援調査票'!B96</f>
        <v>0</v>
      </c>
      <c r="CA2">
        <f>'6)訪問支援調査票'!A102</f>
        <v>0</v>
      </c>
      <c r="CB2">
        <f>'6)訪問支援調査票'!A103</f>
        <v>0</v>
      </c>
      <c r="CC2">
        <f>'6)訪問支援調査票'!A104</f>
        <v>0</v>
      </c>
      <c r="CD2">
        <f>'6)訪問支援調査票'!A105</f>
        <v>0</v>
      </c>
      <c r="CE2">
        <f>'6)訪問支援調査票'!A106</f>
        <v>0</v>
      </c>
      <c r="CF2">
        <f>'6)訪問支援調査票'!A107</f>
        <v>0</v>
      </c>
      <c r="CG2">
        <f>'6)訪問支援調査票'!A108</f>
        <v>0</v>
      </c>
      <c r="CH2">
        <f>'6)訪問支援調査票'!A109</f>
        <v>0</v>
      </c>
      <c r="CI2">
        <f>'6)訪問支援調査票'!A110</f>
        <v>0</v>
      </c>
      <c r="CJ2">
        <f>'6)訪問支援調査票'!A111</f>
        <v>0</v>
      </c>
      <c r="CK2">
        <f>'6)訪問支援調査票'!A112</f>
        <v>0</v>
      </c>
      <c r="CL2">
        <f>'6)訪問支援調査票'!B113</f>
        <v>0</v>
      </c>
      <c r="CM2">
        <f>'6)訪問支援調査票'!D125</f>
        <v>0</v>
      </c>
      <c r="CN2">
        <f>'6)訪問支援調査票'!F125</f>
        <v>0</v>
      </c>
      <c r="CO2">
        <f>'6)訪問支援調査票'!H125</f>
        <v>0</v>
      </c>
      <c r="CP2">
        <f>'6)訪問支援調査票'!D126</f>
        <v>0</v>
      </c>
      <c r="CQ2">
        <f>'6)訪問支援調査票'!F126</f>
        <v>0</v>
      </c>
      <c r="CR2">
        <f>'6)訪問支援調査票'!H126</f>
        <v>0</v>
      </c>
      <c r="CS2">
        <f>'6)訪問支援調査票'!D127</f>
        <v>0</v>
      </c>
      <c r="CT2">
        <f>'6)訪問支援調査票'!F127</f>
        <v>0</v>
      </c>
      <c r="CU2">
        <f>'6)訪問支援調査票'!H127</f>
        <v>0</v>
      </c>
      <c r="CV2">
        <f>'6)訪問支援調査票'!D128</f>
        <v>0</v>
      </c>
      <c r="CW2">
        <f>'6)訪問支援調査票'!F128</f>
        <v>0</v>
      </c>
      <c r="CX2">
        <f>'6)訪問支援調査票'!H128</f>
        <v>0</v>
      </c>
      <c r="CY2">
        <f>'6)訪問支援調査票'!D129</f>
        <v>0</v>
      </c>
      <c r="CZ2">
        <f>'6)訪問支援調査票'!F129</f>
        <v>0</v>
      </c>
      <c r="DA2">
        <f>'6)訪問支援調査票'!H129</f>
        <v>0</v>
      </c>
      <c r="DB2">
        <f>'6)訪問支援調査票'!D130</f>
        <v>0</v>
      </c>
      <c r="DC2">
        <f>'6)訪問支援調査票'!F130</f>
        <v>0</v>
      </c>
      <c r="DD2">
        <f>'6)訪問支援調査票'!H130</f>
        <v>0</v>
      </c>
      <c r="DE2">
        <f>'6)訪問支援調査票'!D131</f>
        <v>0</v>
      </c>
      <c r="DF2">
        <f>'6)訪問支援調査票'!F131</f>
        <v>0</v>
      </c>
      <c r="DG2">
        <f>'6)訪問支援調査票'!H131</f>
        <v>0</v>
      </c>
      <c r="DH2">
        <f>'6)訪問支援調査票'!D132</f>
        <v>0</v>
      </c>
      <c r="DI2">
        <f>'6)訪問支援調査票'!F132</f>
        <v>0</v>
      </c>
      <c r="DJ2">
        <f>'6)訪問支援調査票'!H132</f>
        <v>0</v>
      </c>
      <c r="DK2">
        <f>'6)訪問支援調査票'!D133</f>
        <v>0</v>
      </c>
      <c r="DL2">
        <f>'6)訪問支援調査票'!F133</f>
        <v>0</v>
      </c>
      <c r="DM2">
        <f>'6)訪問支援調査票'!H133</f>
        <v>0</v>
      </c>
      <c r="DN2">
        <f>'6)訪問支援調査票'!D134</f>
        <v>0</v>
      </c>
      <c r="DO2">
        <f>'6)訪問支援調査票'!F134</f>
        <v>0</v>
      </c>
      <c r="DP2">
        <f>'6)訪問支援調査票'!H134</f>
        <v>0</v>
      </c>
      <c r="DQ2">
        <f>'6)訪問支援調査票'!D135</f>
        <v>0</v>
      </c>
      <c r="DR2">
        <f>'6)訪問支援調査票'!F135</f>
        <v>0</v>
      </c>
      <c r="DS2">
        <f>'6)訪問支援調査票'!H135</f>
        <v>0</v>
      </c>
      <c r="DT2">
        <f>'6)訪問支援調査票'!D136</f>
        <v>0</v>
      </c>
      <c r="DU2">
        <f>'6)訪問支援調査票'!F136</f>
        <v>0</v>
      </c>
      <c r="DV2">
        <f>'6)訪問支援調査票'!H136</f>
        <v>0</v>
      </c>
      <c r="DW2">
        <f>'6)訪問支援調査票'!D137</f>
        <v>0</v>
      </c>
      <c r="DX2">
        <f>'6)訪問支援調査票'!F137</f>
        <v>0</v>
      </c>
      <c r="DY2">
        <f>'6)訪問支援調査票'!H137</f>
        <v>0</v>
      </c>
      <c r="DZ2">
        <f>'6)訪問支援調査票'!D138</f>
        <v>0</v>
      </c>
      <c r="EA2">
        <f>'6)訪問支援調査票'!F138</f>
        <v>0</v>
      </c>
      <c r="EB2">
        <f>'6)訪問支援調査票'!H138</f>
        <v>0</v>
      </c>
      <c r="EC2">
        <f>'6)訪問支援調査票'!D139</f>
        <v>0</v>
      </c>
      <c r="ED2">
        <f>'6)訪問支援調査票'!F139</f>
        <v>0</v>
      </c>
      <c r="EE2">
        <f>'6)訪問支援調査票'!H139</f>
        <v>0</v>
      </c>
      <c r="EF2">
        <f>'6)訪問支援調査票'!D140</f>
        <v>0</v>
      </c>
      <c r="EG2">
        <f>'6)訪問支援調査票'!F140</f>
        <v>0</v>
      </c>
      <c r="EH2">
        <f>'6)訪問支援調査票'!H140</f>
        <v>0</v>
      </c>
      <c r="EI2">
        <f>'6)訪問支援調査票'!D141</f>
        <v>0</v>
      </c>
      <c r="EJ2">
        <f>'6)訪問支援調査票'!F141</f>
        <v>0</v>
      </c>
      <c r="EK2">
        <f>'6)訪問支援調査票'!H141</f>
        <v>0</v>
      </c>
      <c r="EL2">
        <f>'6)訪問支援調査票'!B145</f>
        <v>0</v>
      </c>
      <c r="EM2">
        <f>'6)訪問支援調査票'!D145</f>
        <v>0</v>
      </c>
      <c r="EN2">
        <f>'6)訪問支援調査票'!F145</f>
        <v>0</v>
      </c>
      <c r="EO2">
        <f>'6)訪問支援調査票'!H145</f>
        <v>0</v>
      </c>
      <c r="EP2" cm="1">
        <f t="array" ref="EP2:ET2">'6)訪問支援調査票'!C149:G149</f>
        <v>0</v>
      </c>
      <c r="EQ2">
        <v>0</v>
      </c>
      <c r="ER2">
        <v>0</v>
      </c>
      <c r="ES2">
        <v>0</v>
      </c>
      <c r="ET2">
        <v>0</v>
      </c>
      <c r="EU2" cm="1">
        <f t="array" ref="EU2:EZ2">'6)訪問支援調査票'!C151:H151</f>
        <v>0</v>
      </c>
      <c r="EV2">
        <v>0</v>
      </c>
      <c r="EW2">
        <v>0</v>
      </c>
      <c r="EX2">
        <v>0</v>
      </c>
      <c r="EY2">
        <v>0</v>
      </c>
      <c r="EZ2">
        <v>0</v>
      </c>
      <c r="FA2">
        <f>'6)訪問支援調査票'!F154</f>
        <v>0</v>
      </c>
      <c r="FB2">
        <f>'6)訪問支援調査票'!F155</f>
        <v>0</v>
      </c>
      <c r="FC2">
        <f>'6)訪問支援調査票'!F156</f>
        <v>0</v>
      </c>
      <c r="FD2">
        <f>'6)訪問支援調査票'!F157</f>
        <v>0</v>
      </c>
      <c r="FE2">
        <f>'6)訪問支援調査票'!F158</f>
        <v>0</v>
      </c>
      <c r="FF2">
        <f>'6)訪問支援調査票'!B163</f>
        <v>0</v>
      </c>
      <c r="FG2">
        <f>'6)訪問支援調査票'!F163</f>
        <v>0</v>
      </c>
      <c r="FH2">
        <f>'6)訪問支援調査票'!D169</f>
        <v>0</v>
      </c>
      <c r="FI2">
        <f>'6)訪問支援調査票'!F169</f>
        <v>0</v>
      </c>
      <c r="FJ2">
        <f>'6)訪問支援調査票'!H169</f>
        <v>0</v>
      </c>
      <c r="FK2">
        <f>'6)訪問支援調査票'!D170</f>
        <v>0</v>
      </c>
      <c r="FL2">
        <f>'6)訪問支援調査票'!F170</f>
        <v>0</v>
      </c>
      <c r="FM2">
        <f>'6)訪問支援調査票'!H170</f>
        <v>0</v>
      </c>
      <c r="FN2">
        <f>'6)訪問支援調査票'!D171</f>
        <v>0</v>
      </c>
      <c r="FO2">
        <f>'6)訪問支援調査票'!F171</f>
        <v>0</v>
      </c>
      <c r="FP2">
        <f>'6)訪問支援調査票'!H171</f>
        <v>0</v>
      </c>
      <c r="FQ2">
        <f>'6)訪問支援調査票'!D172</f>
        <v>0</v>
      </c>
      <c r="FR2">
        <f>'6)訪問支援調査票'!F172</f>
        <v>0</v>
      </c>
      <c r="FS2">
        <f>'6)訪問支援調査票'!H172</f>
        <v>0</v>
      </c>
      <c r="FT2">
        <f>'6)訪問支援調査票'!D173</f>
        <v>0</v>
      </c>
      <c r="FU2">
        <f>'6)訪問支援調査票'!F173</f>
        <v>0</v>
      </c>
      <c r="FV2">
        <f>'6)訪問支援調査票'!H173</f>
        <v>0</v>
      </c>
      <c r="FW2">
        <f>'6)訪問支援調査票'!D174</f>
        <v>0</v>
      </c>
      <c r="FX2">
        <f>'6)訪問支援調査票'!F174</f>
        <v>0</v>
      </c>
      <c r="FY2">
        <f>'6)訪問支援調査票'!H174</f>
        <v>0</v>
      </c>
      <c r="FZ2">
        <f>'6)訪問支援調査票'!D175</f>
        <v>0</v>
      </c>
      <c r="GA2">
        <f>'6)訪問支援調査票'!F175</f>
        <v>0</v>
      </c>
      <c r="GB2">
        <f>'6)訪問支援調査票'!H175</f>
        <v>0</v>
      </c>
      <c r="GC2">
        <f>'6)訪問支援調査票'!D176</f>
        <v>0</v>
      </c>
      <c r="GD2">
        <f>'6)訪問支援調査票'!F176</f>
        <v>0</v>
      </c>
      <c r="GE2">
        <f>'6)訪問支援調査票'!H176</f>
        <v>0</v>
      </c>
      <c r="GF2">
        <f>'6)訪問支援調査票'!D177</f>
        <v>0</v>
      </c>
      <c r="GG2">
        <f>'6)訪問支援調査票'!F177</f>
        <v>0</v>
      </c>
      <c r="GH2">
        <f>'6)訪問支援調査票'!H177</f>
        <v>0</v>
      </c>
      <c r="GI2">
        <f>'6)訪問支援調査票'!B181</f>
        <v>0</v>
      </c>
      <c r="GJ2">
        <f>'6)訪問支援調査票'!D181</f>
        <v>0</v>
      </c>
      <c r="GK2">
        <f>'6)訪問支援調査票'!F181</f>
        <v>0</v>
      </c>
      <c r="GL2">
        <f>'6)訪問支援調査票'!H181</f>
        <v>0</v>
      </c>
      <c r="GM2" cm="1">
        <f t="array" ref="GM2:GQ2">'6)訪問支援調査票'!C185:G185</f>
        <v>0</v>
      </c>
      <c r="GN2">
        <v>0</v>
      </c>
      <c r="GO2">
        <v>0</v>
      </c>
      <c r="GP2">
        <v>0</v>
      </c>
      <c r="GQ2">
        <v>0</v>
      </c>
      <c r="GR2" cm="1">
        <f t="array" ref="GR2:GW2">'6)訪問支援調査票'!C187:H187</f>
        <v>0</v>
      </c>
      <c r="GS2">
        <v>0</v>
      </c>
      <c r="GT2">
        <v>0</v>
      </c>
      <c r="GU2">
        <v>0</v>
      </c>
      <c r="GV2">
        <v>0</v>
      </c>
      <c r="GW2">
        <v>0</v>
      </c>
      <c r="GX2">
        <f>'6)訪問支援調査票'!F190</f>
        <v>0</v>
      </c>
      <c r="GY2">
        <f>'6)訪問支援調査票'!F191</f>
        <v>0</v>
      </c>
      <c r="GZ2">
        <f>'6)訪問支援調査票'!F192</f>
        <v>0</v>
      </c>
      <c r="HA2">
        <f>'6)訪問支援調査票'!F193</f>
        <v>0</v>
      </c>
      <c r="HB2">
        <f>'6)訪問支援調査票'!F194</f>
        <v>0</v>
      </c>
      <c r="HC2">
        <f>'6)訪問支援調査票'!B199</f>
        <v>0</v>
      </c>
      <c r="HD2">
        <f>'6)訪問支援調査票'!F199</f>
        <v>0</v>
      </c>
    </row>
  </sheetData>
  <phoneticPr fontId="1"/>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A87DA-5CF9-41E5-B8B7-51DCC46299ED}">
  <dimension ref="A1:J29"/>
  <sheetViews>
    <sheetView workbookViewId="0"/>
  </sheetViews>
  <sheetFormatPr defaultRowHeight="18"/>
  <cols>
    <col min="1" max="1" width="36.3984375" bestFit="1" customWidth="1"/>
    <col min="2" max="2" width="27.796875" bestFit="1" customWidth="1"/>
    <col min="3" max="3" width="34.59765625" bestFit="1" customWidth="1"/>
    <col min="4" max="4" width="8.3984375" bestFit="1" customWidth="1"/>
    <col min="5" max="5" width="10.5" bestFit="1" customWidth="1"/>
    <col min="6" max="6" width="39.19921875" bestFit="1" customWidth="1"/>
    <col min="7" max="8" width="25.59765625" bestFit="1" customWidth="1"/>
    <col min="9" max="9" width="44.19921875" bestFit="1" customWidth="1"/>
    <col min="10" max="10" width="8.69921875" customWidth="1"/>
  </cols>
  <sheetData>
    <row r="1" spans="1:10">
      <c r="A1" s="18" t="s">
        <v>485</v>
      </c>
      <c r="B1" s="18" t="s">
        <v>484</v>
      </c>
      <c r="C1" s="18" t="s">
        <v>483</v>
      </c>
      <c r="D1" s="18" t="s">
        <v>482</v>
      </c>
      <c r="E1" s="18" t="s">
        <v>44</v>
      </c>
      <c r="F1" s="18" t="s">
        <v>481</v>
      </c>
      <c r="G1" s="18" t="s">
        <v>480</v>
      </c>
      <c r="H1" s="18" t="s">
        <v>479</v>
      </c>
      <c r="I1" s="18" t="s">
        <v>478</v>
      </c>
      <c r="J1" s="18" t="s">
        <v>477</v>
      </c>
    </row>
    <row r="2" spans="1:10">
      <c r="A2" s="18" t="s">
        <v>432</v>
      </c>
      <c r="B2" s="18" t="s">
        <v>431</v>
      </c>
      <c r="C2" s="19" t="s">
        <v>476</v>
      </c>
      <c r="D2" s="19" t="s">
        <v>19</v>
      </c>
      <c r="E2" s="19" t="s">
        <v>19</v>
      </c>
      <c r="F2" s="19" t="s">
        <v>475</v>
      </c>
      <c r="G2" s="19" t="s">
        <v>474</v>
      </c>
      <c r="H2" s="19" t="s">
        <v>473</v>
      </c>
      <c r="I2" s="19" t="s">
        <v>472</v>
      </c>
      <c r="J2" s="19" t="s">
        <v>471</v>
      </c>
    </row>
    <row r="3" spans="1:10">
      <c r="A3" s="18" t="s">
        <v>430</v>
      </c>
      <c r="B3" s="18" t="s">
        <v>429</v>
      </c>
      <c r="C3" s="19" t="s">
        <v>470</v>
      </c>
      <c r="D3" s="19" t="s">
        <v>469</v>
      </c>
      <c r="E3" s="19"/>
      <c r="F3" s="19" t="s">
        <v>468</v>
      </c>
      <c r="G3" s="19" t="s">
        <v>467</v>
      </c>
      <c r="H3" s="19" t="s">
        <v>466</v>
      </c>
      <c r="I3" s="19" t="s">
        <v>465</v>
      </c>
      <c r="J3" s="19" t="s">
        <v>464</v>
      </c>
    </row>
    <row r="4" spans="1:10">
      <c r="A4" s="18" t="s">
        <v>428</v>
      </c>
      <c r="B4" s="18" t="s">
        <v>427</v>
      </c>
      <c r="C4" s="19" t="s">
        <v>463</v>
      </c>
      <c r="F4" s="19" t="s">
        <v>462</v>
      </c>
      <c r="G4" s="19" t="s">
        <v>461</v>
      </c>
      <c r="H4" s="19" t="s">
        <v>460</v>
      </c>
      <c r="I4" s="19" t="s">
        <v>459</v>
      </c>
      <c r="J4" s="19" t="s">
        <v>458</v>
      </c>
    </row>
    <row r="5" spans="1:10">
      <c r="A5" s="18" t="s">
        <v>426</v>
      </c>
      <c r="B5" s="18"/>
      <c r="C5" s="19" t="s">
        <v>457</v>
      </c>
      <c r="F5" s="19" t="s">
        <v>456</v>
      </c>
      <c r="G5" s="19" t="s">
        <v>455</v>
      </c>
      <c r="H5" s="19" t="s">
        <v>454</v>
      </c>
      <c r="I5" s="19" t="s">
        <v>453</v>
      </c>
      <c r="J5" s="19" t="s">
        <v>452</v>
      </c>
    </row>
    <row r="6" spans="1:10">
      <c r="A6" s="18"/>
      <c r="B6" s="18"/>
      <c r="C6" s="19" t="s">
        <v>451</v>
      </c>
      <c r="F6" s="20" t="s">
        <v>450</v>
      </c>
      <c r="G6" s="19" t="s">
        <v>449</v>
      </c>
      <c r="H6" s="19" t="s">
        <v>448</v>
      </c>
      <c r="I6" s="19" t="s">
        <v>447</v>
      </c>
      <c r="J6" s="19" t="s">
        <v>446</v>
      </c>
    </row>
    <row r="7" spans="1:10">
      <c r="C7" s="19" t="s">
        <v>445</v>
      </c>
      <c r="I7" s="19" t="s">
        <v>444</v>
      </c>
    </row>
    <row r="8" spans="1:10">
      <c r="C8" s="19" t="s">
        <v>443</v>
      </c>
      <c r="I8" s="19"/>
    </row>
    <row r="9" spans="1:10">
      <c r="C9" s="19" t="s">
        <v>442</v>
      </c>
    </row>
    <row r="10" spans="1:10">
      <c r="C10" s="19" t="s">
        <v>441</v>
      </c>
    </row>
    <row r="12" spans="1:10">
      <c r="A12" t="s">
        <v>734</v>
      </c>
    </row>
    <row r="13" spans="1:10">
      <c r="A13" t="s">
        <v>617</v>
      </c>
      <c r="C13" t="s">
        <v>436</v>
      </c>
      <c r="E13" t="s">
        <v>433</v>
      </c>
    </row>
    <row r="14" spans="1:10">
      <c r="A14" t="s">
        <v>618</v>
      </c>
      <c r="C14" s="18" t="s">
        <v>431</v>
      </c>
      <c r="E14" s="18" t="s">
        <v>431</v>
      </c>
    </row>
    <row r="15" spans="1:10">
      <c r="C15" s="18" t="s">
        <v>429</v>
      </c>
      <c r="E15" s="18" t="s">
        <v>429</v>
      </c>
    </row>
    <row r="16" spans="1:10">
      <c r="C16" s="18"/>
      <c r="E16" s="18" t="s">
        <v>427</v>
      </c>
    </row>
    <row r="17" spans="1:5">
      <c r="C17" s="18" t="s">
        <v>434</v>
      </c>
    </row>
    <row r="18" spans="1:5">
      <c r="C18" s="18" t="s">
        <v>432</v>
      </c>
    </row>
    <row r="19" spans="1:5">
      <c r="C19" s="18" t="s">
        <v>430</v>
      </c>
    </row>
    <row r="20" spans="1:5">
      <c r="C20" s="18" t="s">
        <v>428</v>
      </c>
    </row>
    <row r="21" spans="1:5">
      <c r="C21" s="18" t="s">
        <v>426</v>
      </c>
    </row>
    <row r="22" spans="1:5">
      <c r="C22" s="18" t="s">
        <v>425</v>
      </c>
    </row>
    <row r="24" spans="1:5">
      <c r="A24" t="s">
        <v>419</v>
      </c>
      <c r="D24" t="s">
        <v>619</v>
      </c>
      <c r="E24" t="s">
        <v>733</v>
      </c>
    </row>
    <row r="25" spans="1:5">
      <c r="A25" t="s">
        <v>420</v>
      </c>
    </row>
    <row r="26" spans="1:5">
      <c r="A26" t="s">
        <v>421</v>
      </c>
    </row>
    <row r="27" spans="1:5">
      <c r="A27" t="s">
        <v>422</v>
      </c>
    </row>
    <row r="28" spans="1:5">
      <c r="A28" t="s">
        <v>423</v>
      </c>
    </row>
    <row r="29" spans="1:5">
      <c r="A29" t="s">
        <v>424</v>
      </c>
    </row>
  </sheetData>
  <phoneticPr fontId="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D6E0D-488C-412E-A8B0-52E00052A37F}">
  <sheetPr codeName="Sheet5"/>
  <dimension ref="A2:L5"/>
  <sheetViews>
    <sheetView workbookViewId="0">
      <selection activeCell="P2" sqref="P2"/>
    </sheetView>
  </sheetViews>
  <sheetFormatPr defaultRowHeight="18"/>
  <cols>
    <col min="1" max="1" width="11.19921875" customWidth="1"/>
    <col min="2" max="3" width="8.59765625" customWidth="1"/>
  </cols>
  <sheetData>
    <row r="2" spans="1:12">
      <c r="A2" t="s">
        <v>20</v>
      </c>
      <c r="B2" t="s">
        <v>18</v>
      </c>
      <c r="D2" t="s">
        <v>410</v>
      </c>
      <c r="F2" t="s">
        <v>412</v>
      </c>
      <c r="H2" t="s">
        <v>415</v>
      </c>
      <c r="J2" t="s">
        <v>417</v>
      </c>
      <c r="L2" s="11" t="s">
        <v>214</v>
      </c>
    </row>
    <row r="3" spans="1:12">
      <c r="A3" t="s">
        <v>21</v>
      </c>
      <c r="B3" t="s">
        <v>19</v>
      </c>
      <c r="D3" t="s">
        <v>411</v>
      </c>
      <c r="F3" t="s">
        <v>413</v>
      </c>
      <c r="H3" t="s">
        <v>416</v>
      </c>
      <c r="J3" t="s">
        <v>418</v>
      </c>
      <c r="L3" s="9" t="s">
        <v>213</v>
      </c>
    </row>
    <row r="4" spans="1:12">
      <c r="F4" t="s">
        <v>414</v>
      </c>
      <c r="L4" s="9" t="s">
        <v>212</v>
      </c>
    </row>
    <row r="5" spans="1:12">
      <c r="L5" s="10" t="s">
        <v>211</v>
      </c>
    </row>
  </sheetData>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A318D-7C46-4131-9FCE-C69B952608C3}">
  <sheetPr codeName="Sheet7"/>
  <dimension ref="A1:V34"/>
  <sheetViews>
    <sheetView topLeftCell="G1" workbookViewId="0">
      <selection activeCell="P2" sqref="P2"/>
    </sheetView>
  </sheetViews>
  <sheetFormatPr defaultRowHeight="18"/>
  <sheetData>
    <row r="1" spans="1:22">
      <c r="A1" t="s">
        <v>42</v>
      </c>
      <c r="B1" t="s">
        <v>43</v>
      </c>
      <c r="C1" t="s">
        <v>44</v>
      </c>
      <c r="D1" t="s">
        <v>58</v>
      </c>
      <c r="E1" t="s">
        <v>59</v>
      </c>
      <c r="F1" t="s">
        <v>60</v>
      </c>
      <c r="G1" t="s">
        <v>48</v>
      </c>
      <c r="H1" t="s">
        <v>61</v>
      </c>
      <c r="J1" t="s">
        <v>62</v>
      </c>
      <c r="L1" t="s">
        <v>49</v>
      </c>
    </row>
    <row r="2" spans="1:22">
      <c r="H2" t="s">
        <v>63</v>
      </c>
      <c r="I2" t="s">
        <v>64</v>
      </c>
      <c r="J2" t="s">
        <v>63</v>
      </c>
      <c r="K2" t="s">
        <v>64</v>
      </c>
      <c r="L2" t="s">
        <v>65</v>
      </c>
      <c r="M2" t="s">
        <v>66</v>
      </c>
      <c r="N2" t="s">
        <v>67</v>
      </c>
      <c r="O2" t="s">
        <v>50</v>
      </c>
      <c r="P2" t="s">
        <v>68</v>
      </c>
    </row>
    <row r="3" spans="1:22">
      <c r="A3" t="s">
        <v>69</v>
      </c>
      <c r="B3" t="s">
        <v>70</v>
      </c>
      <c r="C3" t="s">
        <v>71</v>
      </c>
      <c r="E3" t="s">
        <v>72</v>
      </c>
      <c r="F3" t="s">
        <v>73</v>
      </c>
      <c r="H3" t="s">
        <v>13</v>
      </c>
      <c r="I3" t="s">
        <v>74</v>
      </c>
      <c r="P3" s="4">
        <v>1</v>
      </c>
      <c r="Q3" s="307" t="s">
        <v>140</v>
      </c>
      <c r="R3" s="308"/>
      <c r="S3" s="308"/>
      <c r="T3" s="308"/>
      <c r="U3" s="308"/>
    </row>
    <row r="4" spans="1:22">
      <c r="A4" t="s">
        <v>75</v>
      </c>
      <c r="B4" t="s">
        <v>76</v>
      </c>
      <c r="C4" t="s">
        <v>77</v>
      </c>
      <c r="E4" t="s">
        <v>78</v>
      </c>
      <c r="F4" t="s">
        <v>79</v>
      </c>
      <c r="H4" t="s">
        <v>80</v>
      </c>
      <c r="I4" t="s">
        <v>81</v>
      </c>
      <c r="P4" s="4">
        <v>2</v>
      </c>
      <c r="Q4" s="307" t="s">
        <v>141</v>
      </c>
      <c r="R4" s="308"/>
      <c r="S4" s="308"/>
      <c r="T4" s="308"/>
      <c r="U4" s="308"/>
      <c r="V4" s="7"/>
    </row>
    <row r="5" spans="1:22">
      <c r="A5" t="s">
        <v>82</v>
      </c>
      <c r="C5" t="s">
        <v>83</v>
      </c>
      <c r="E5" t="s">
        <v>84</v>
      </c>
      <c r="F5" t="s">
        <v>85</v>
      </c>
      <c r="H5" t="s">
        <v>86</v>
      </c>
      <c r="I5" t="s">
        <v>87</v>
      </c>
      <c r="P5" s="4">
        <v>3</v>
      </c>
      <c r="Q5" s="307" t="s">
        <v>142</v>
      </c>
      <c r="R5" s="308"/>
      <c r="S5" s="308"/>
      <c r="T5" s="308"/>
      <c r="U5" s="308"/>
      <c r="V5" s="7"/>
    </row>
    <row r="6" spans="1:22">
      <c r="A6" t="s">
        <v>88</v>
      </c>
      <c r="C6" t="s">
        <v>89</v>
      </c>
      <c r="E6" t="s">
        <v>90</v>
      </c>
      <c r="F6" t="s">
        <v>91</v>
      </c>
      <c r="H6" t="s">
        <v>92</v>
      </c>
      <c r="I6" t="s">
        <v>93</v>
      </c>
      <c r="P6" s="4">
        <v>4</v>
      </c>
      <c r="Q6" s="307" t="s">
        <v>143</v>
      </c>
      <c r="R6" s="308"/>
      <c r="S6" s="308"/>
      <c r="T6" s="308"/>
      <c r="U6" s="308"/>
      <c r="V6" s="7"/>
    </row>
    <row r="7" spans="1:22">
      <c r="A7" t="s">
        <v>94</v>
      </c>
      <c r="C7" t="s">
        <v>95</v>
      </c>
      <c r="E7" t="s">
        <v>96</v>
      </c>
      <c r="F7" t="s">
        <v>97</v>
      </c>
      <c r="H7" t="s">
        <v>98</v>
      </c>
      <c r="I7" t="s">
        <v>99</v>
      </c>
      <c r="P7" s="4">
        <v>5</v>
      </c>
      <c r="Q7" s="307" t="s">
        <v>144</v>
      </c>
      <c r="R7" s="308"/>
      <c r="S7" s="308"/>
      <c r="T7" s="308"/>
      <c r="U7" s="308"/>
      <c r="V7" s="7"/>
    </row>
    <row r="8" spans="1:22">
      <c r="A8" t="s">
        <v>100</v>
      </c>
      <c r="C8" t="s">
        <v>101</v>
      </c>
      <c r="E8" t="s">
        <v>102</v>
      </c>
      <c r="F8" t="s">
        <v>103</v>
      </c>
      <c r="H8" t="s">
        <v>6</v>
      </c>
      <c r="I8" t="s">
        <v>104</v>
      </c>
      <c r="P8" s="4">
        <v>6</v>
      </c>
      <c r="Q8" s="307" t="s">
        <v>145</v>
      </c>
      <c r="R8" s="308"/>
      <c r="S8" s="308"/>
      <c r="T8" s="308"/>
      <c r="U8" s="308"/>
      <c r="V8" s="7"/>
    </row>
    <row r="9" spans="1:22">
      <c r="A9" t="s">
        <v>105</v>
      </c>
      <c r="C9" t="s">
        <v>106</v>
      </c>
      <c r="E9" t="s">
        <v>107</v>
      </c>
      <c r="F9" t="s">
        <v>108</v>
      </c>
      <c r="I9" t="s">
        <v>109</v>
      </c>
      <c r="P9" s="4">
        <v>7</v>
      </c>
      <c r="Q9" s="307" t="s">
        <v>146</v>
      </c>
      <c r="R9" s="308"/>
      <c r="S9" s="308"/>
      <c r="T9" s="308"/>
      <c r="U9" s="308"/>
      <c r="V9" s="7"/>
    </row>
    <row r="10" spans="1:22">
      <c r="C10" t="s">
        <v>110</v>
      </c>
      <c r="E10" t="s">
        <v>111</v>
      </c>
      <c r="I10" t="s">
        <v>112</v>
      </c>
      <c r="P10" s="4">
        <v>8</v>
      </c>
      <c r="Q10" s="307" t="s">
        <v>147</v>
      </c>
      <c r="R10" s="308"/>
      <c r="S10" s="308"/>
      <c r="T10" s="308"/>
      <c r="U10" s="308"/>
      <c r="V10" s="7"/>
    </row>
    <row r="11" spans="1:22">
      <c r="C11" t="s">
        <v>113</v>
      </c>
      <c r="I11" t="s">
        <v>114</v>
      </c>
      <c r="P11" s="4">
        <v>9</v>
      </c>
      <c r="Q11" s="307" t="s">
        <v>148</v>
      </c>
      <c r="R11" s="308"/>
      <c r="S11" s="308"/>
      <c r="T11" s="308"/>
      <c r="U11" s="308"/>
      <c r="V11" s="7"/>
    </row>
    <row r="12" spans="1:22">
      <c r="C12" t="s">
        <v>115</v>
      </c>
      <c r="I12" t="s">
        <v>116</v>
      </c>
      <c r="P12" s="4">
        <v>10</v>
      </c>
      <c r="Q12" s="307" t="s">
        <v>149</v>
      </c>
      <c r="R12" s="308"/>
      <c r="S12" s="308"/>
      <c r="T12" s="308"/>
      <c r="U12" s="308"/>
      <c r="V12" s="7"/>
    </row>
    <row r="13" spans="1:22">
      <c r="C13" t="s">
        <v>117</v>
      </c>
      <c r="I13" t="s">
        <v>118</v>
      </c>
      <c r="P13" s="4">
        <v>11</v>
      </c>
      <c r="Q13" s="307" t="s">
        <v>150</v>
      </c>
      <c r="R13" s="308"/>
      <c r="S13" s="308"/>
      <c r="T13" s="308"/>
      <c r="U13" s="308"/>
      <c r="V13" s="7"/>
    </row>
    <row r="14" spans="1:22">
      <c r="C14" t="s">
        <v>119</v>
      </c>
      <c r="I14" t="s">
        <v>120</v>
      </c>
      <c r="P14" s="4">
        <v>12</v>
      </c>
      <c r="Q14" s="307" t="s">
        <v>151</v>
      </c>
      <c r="R14" s="308"/>
      <c r="S14" s="308"/>
      <c r="T14" s="308"/>
      <c r="U14" s="308"/>
      <c r="V14" s="7"/>
    </row>
    <row r="15" spans="1:22">
      <c r="C15" t="s">
        <v>121</v>
      </c>
      <c r="P15" s="4">
        <v>13</v>
      </c>
      <c r="Q15" s="307" t="s">
        <v>152</v>
      </c>
      <c r="R15" s="308"/>
      <c r="S15" s="308"/>
      <c r="T15" s="308"/>
      <c r="U15" s="308"/>
      <c r="V15" s="7"/>
    </row>
    <row r="16" spans="1:22">
      <c r="C16" t="s">
        <v>122</v>
      </c>
      <c r="P16" s="4">
        <v>14</v>
      </c>
      <c r="Q16" s="307" t="s">
        <v>153</v>
      </c>
      <c r="R16" s="308"/>
      <c r="S16" s="308"/>
      <c r="T16" s="308"/>
      <c r="U16" s="308"/>
      <c r="V16" s="7"/>
    </row>
    <row r="17" spans="16:22">
      <c r="P17" s="4">
        <v>15</v>
      </c>
      <c r="Q17" s="307" t="s">
        <v>154</v>
      </c>
      <c r="R17" s="308"/>
      <c r="S17" s="308"/>
      <c r="T17" s="308"/>
      <c r="U17" s="308"/>
      <c r="V17" s="7"/>
    </row>
    <row r="18" spans="16:22">
      <c r="P18" s="4">
        <v>16</v>
      </c>
      <c r="Q18" s="307" t="s">
        <v>155</v>
      </c>
      <c r="R18" s="308"/>
      <c r="S18" s="308"/>
      <c r="T18" s="308"/>
      <c r="U18" s="308"/>
      <c r="V18" s="7"/>
    </row>
    <row r="19" spans="16:22">
      <c r="P19" s="4">
        <v>17</v>
      </c>
      <c r="Q19" s="307" t="s">
        <v>156</v>
      </c>
      <c r="R19" s="308"/>
      <c r="S19" s="308"/>
      <c r="T19" s="308"/>
      <c r="U19" s="308"/>
      <c r="V19" s="7"/>
    </row>
    <row r="20" spans="16:22">
      <c r="P20" s="4">
        <v>18</v>
      </c>
      <c r="Q20" s="307" t="s">
        <v>157</v>
      </c>
      <c r="R20" s="308"/>
      <c r="S20" s="308"/>
      <c r="T20" s="308"/>
      <c r="U20" s="308"/>
      <c r="V20" s="7"/>
    </row>
    <row r="21" spans="16:22">
      <c r="P21" s="4">
        <v>19</v>
      </c>
      <c r="Q21" s="307" t="s">
        <v>158</v>
      </c>
      <c r="R21" s="308"/>
      <c r="S21" s="308"/>
      <c r="T21" s="308"/>
      <c r="U21" s="308"/>
      <c r="V21" s="7"/>
    </row>
    <row r="22" spans="16:22">
      <c r="P22" s="4">
        <v>20</v>
      </c>
      <c r="Q22" s="307" t="s">
        <v>159</v>
      </c>
      <c r="R22" s="308"/>
      <c r="S22" s="308"/>
      <c r="T22" s="308"/>
      <c r="U22" s="308"/>
      <c r="V22" s="7"/>
    </row>
    <row r="23" spans="16:22">
      <c r="P23" s="4">
        <v>21</v>
      </c>
      <c r="Q23" s="307" t="s">
        <v>161</v>
      </c>
      <c r="R23" s="308"/>
      <c r="S23" s="308"/>
      <c r="T23" s="308"/>
      <c r="U23" s="308"/>
      <c r="V23" s="7"/>
    </row>
    <row r="24" spans="16:22">
      <c r="P24" s="4">
        <v>22</v>
      </c>
      <c r="Q24" s="307" t="s">
        <v>160</v>
      </c>
      <c r="R24" s="308"/>
      <c r="S24" s="308"/>
      <c r="T24" s="308"/>
      <c r="U24" s="308"/>
      <c r="V24" s="7"/>
    </row>
    <row r="25" spans="16:22">
      <c r="P25" s="4">
        <v>23</v>
      </c>
      <c r="Q25" s="307" t="s">
        <v>162</v>
      </c>
      <c r="R25" s="308"/>
      <c r="S25" s="308"/>
      <c r="T25" s="308"/>
      <c r="U25" s="308"/>
      <c r="V25" s="7"/>
    </row>
    <row r="26" spans="16:22">
      <c r="P26" s="4">
        <v>24</v>
      </c>
      <c r="Q26" s="307" t="s">
        <v>163</v>
      </c>
      <c r="R26" s="308"/>
      <c r="S26" s="308"/>
      <c r="T26" s="308"/>
      <c r="U26" s="308"/>
      <c r="V26" s="7"/>
    </row>
    <row r="27" spans="16:22">
      <c r="P27" s="4">
        <v>25</v>
      </c>
      <c r="Q27" s="307" t="s">
        <v>164</v>
      </c>
      <c r="R27" s="308"/>
      <c r="S27" s="308"/>
      <c r="T27" s="308"/>
      <c r="U27" s="308"/>
      <c r="V27" s="7"/>
    </row>
    <row r="28" spans="16:22">
      <c r="P28" s="4">
        <v>26</v>
      </c>
      <c r="Q28" s="307" t="s">
        <v>165</v>
      </c>
      <c r="R28" s="308"/>
      <c r="S28" s="308"/>
      <c r="T28" s="308"/>
      <c r="U28" s="308"/>
      <c r="V28" s="7"/>
    </row>
    <row r="29" spans="16:22">
      <c r="P29" s="4">
        <v>27</v>
      </c>
      <c r="Q29" s="307" t="s">
        <v>166</v>
      </c>
      <c r="R29" s="308"/>
      <c r="S29" s="308"/>
      <c r="T29" s="308"/>
      <c r="U29" s="308"/>
      <c r="V29" s="7"/>
    </row>
    <row r="30" spans="16:22">
      <c r="P30" s="4">
        <v>28</v>
      </c>
      <c r="Q30" s="307" t="s">
        <v>167</v>
      </c>
      <c r="R30" s="308"/>
      <c r="S30" s="308"/>
      <c r="T30" s="308"/>
      <c r="U30" s="308"/>
      <c r="V30" s="7"/>
    </row>
    <row r="31" spans="16:22">
      <c r="P31" s="4">
        <v>29</v>
      </c>
      <c r="Q31" s="307" t="s">
        <v>168</v>
      </c>
      <c r="R31" s="308"/>
      <c r="S31" s="308"/>
      <c r="T31" s="308"/>
      <c r="U31" s="308"/>
      <c r="V31" s="7"/>
    </row>
    <row r="32" spans="16:22">
      <c r="P32" s="4">
        <v>30</v>
      </c>
      <c r="Q32" s="307" t="s">
        <v>169</v>
      </c>
      <c r="R32" s="308"/>
      <c r="S32" s="308"/>
      <c r="T32" s="308"/>
      <c r="U32" s="308"/>
      <c r="V32" s="7"/>
    </row>
    <row r="33" spans="16:22">
      <c r="P33" s="4">
        <v>31</v>
      </c>
      <c r="Q33" s="307" t="s">
        <v>170</v>
      </c>
      <c r="R33" s="308"/>
      <c r="S33" s="308"/>
      <c r="T33" s="308"/>
      <c r="U33" s="308"/>
      <c r="V33" s="7"/>
    </row>
    <row r="34" spans="16:22">
      <c r="P34" s="4"/>
      <c r="Q34" s="5"/>
    </row>
  </sheetData>
  <mergeCells count="31">
    <mergeCell ref="Q29:U29"/>
    <mergeCell ref="Q30:U30"/>
    <mergeCell ref="Q31:U31"/>
    <mergeCell ref="Q32:U32"/>
    <mergeCell ref="Q33:U33"/>
    <mergeCell ref="Q8:U8"/>
    <mergeCell ref="Q28:U28"/>
    <mergeCell ref="Q17:U17"/>
    <mergeCell ref="Q18:U18"/>
    <mergeCell ref="Q19:U19"/>
    <mergeCell ref="Q20:U20"/>
    <mergeCell ref="Q21:U21"/>
    <mergeCell ref="Q22:U22"/>
    <mergeCell ref="Q23:U23"/>
    <mergeCell ref="Q24:U24"/>
    <mergeCell ref="Q25:U25"/>
    <mergeCell ref="Q26:U26"/>
    <mergeCell ref="Q27:U27"/>
    <mergeCell ref="Q13:U13"/>
    <mergeCell ref="Q14:U14"/>
    <mergeCell ref="Q15:U15"/>
    <mergeCell ref="Q3:U3"/>
    <mergeCell ref="Q4:U4"/>
    <mergeCell ref="Q5:U5"/>
    <mergeCell ref="Q6:U6"/>
    <mergeCell ref="Q7:U7"/>
    <mergeCell ref="Q16:U16"/>
    <mergeCell ref="Q9:U9"/>
    <mergeCell ref="Q10:U10"/>
    <mergeCell ref="Q11:U11"/>
    <mergeCell ref="Q12:U12"/>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07B26-FD80-461B-95FE-A18AAC7E977F}">
  <dimension ref="A1:N35"/>
  <sheetViews>
    <sheetView zoomScaleNormal="100" workbookViewId="0"/>
  </sheetViews>
  <sheetFormatPr defaultRowHeight="18"/>
  <cols>
    <col min="1" max="1" width="2.19921875" customWidth="1"/>
    <col min="2" max="2" width="4.19921875" customWidth="1"/>
    <col min="3" max="6" width="20.5" customWidth="1"/>
    <col min="7" max="7" width="15.3984375" customWidth="1"/>
  </cols>
  <sheetData>
    <row r="1" spans="1:14" ht="19.2">
      <c r="A1" s="125" t="s">
        <v>703</v>
      </c>
      <c r="B1" s="126"/>
      <c r="C1" s="126"/>
      <c r="D1" s="126"/>
      <c r="E1" s="126"/>
      <c r="F1" s="126"/>
      <c r="G1" s="128"/>
      <c r="H1" s="128"/>
      <c r="I1" s="128"/>
      <c r="J1" s="128"/>
      <c r="K1" s="128"/>
      <c r="L1" s="128"/>
      <c r="M1" s="128"/>
      <c r="N1" s="128"/>
    </row>
    <row r="3" spans="1:14">
      <c r="A3" t="s">
        <v>699</v>
      </c>
    </row>
    <row r="4" spans="1:14">
      <c r="A4" t="s">
        <v>705</v>
      </c>
    </row>
    <row r="6" spans="1:14">
      <c r="A6" s="8" t="s">
        <v>740</v>
      </c>
    </row>
    <row r="7" spans="1:14">
      <c r="B7" t="s">
        <v>741</v>
      </c>
    </row>
    <row r="8" spans="1:14">
      <c r="B8" t="s">
        <v>742</v>
      </c>
    </row>
    <row r="9" spans="1:14">
      <c r="A9" s="8" t="s">
        <v>700</v>
      </c>
    </row>
    <row r="10" spans="1:14">
      <c r="B10" s="150"/>
      <c r="C10" t="s">
        <v>701</v>
      </c>
    </row>
    <row r="11" spans="1:14">
      <c r="B11" s="151"/>
      <c r="C11" t="s">
        <v>706</v>
      </c>
    </row>
    <row r="12" spans="1:14" ht="17.55" customHeight="1">
      <c r="C12" t="s">
        <v>708</v>
      </c>
    </row>
    <row r="13" spans="1:14" ht="17.55" customHeight="1">
      <c r="C13" t="s">
        <v>710</v>
      </c>
    </row>
    <row r="14" spans="1:14" ht="17.55" customHeight="1">
      <c r="B14" t="s">
        <v>724</v>
      </c>
    </row>
    <row r="15" spans="1:14" ht="7.5" customHeight="1"/>
    <row r="16" spans="1:14" ht="17.55" customHeight="1">
      <c r="A16" s="8" t="s">
        <v>709</v>
      </c>
    </row>
    <row r="17" spans="1:6" ht="17.55" customHeight="1">
      <c r="B17" t="s">
        <v>711</v>
      </c>
    </row>
    <row r="18" spans="1:6" ht="17.55" customHeight="1">
      <c r="B18" t="s">
        <v>712</v>
      </c>
    </row>
    <row r="19" spans="1:6">
      <c r="A19" s="8" t="s">
        <v>704</v>
      </c>
    </row>
    <row r="20" spans="1:6">
      <c r="B20" t="s">
        <v>707</v>
      </c>
    </row>
    <row r="21" spans="1:6">
      <c r="B21" t="s">
        <v>713</v>
      </c>
    </row>
    <row r="22" spans="1:6">
      <c r="B22" t="s">
        <v>715</v>
      </c>
    </row>
    <row r="23" spans="1:6">
      <c r="B23" t="s">
        <v>714</v>
      </c>
    </row>
    <row r="24" spans="1:6" ht="60.45" customHeight="1">
      <c r="B24" s="173" t="s">
        <v>727</v>
      </c>
      <c r="C24" s="173"/>
      <c r="D24" s="173"/>
      <c r="E24" s="173"/>
      <c r="F24" s="173"/>
    </row>
    <row r="25" spans="1:6" ht="6.45" customHeight="1"/>
    <row r="26" spans="1:6">
      <c r="A26" s="8" t="s">
        <v>721</v>
      </c>
    </row>
    <row r="27" spans="1:6">
      <c r="B27" t="s">
        <v>716</v>
      </c>
    </row>
    <row r="28" spans="1:6">
      <c r="B28" t="s">
        <v>717</v>
      </c>
    </row>
    <row r="29" spans="1:6">
      <c r="B29" t="s">
        <v>718</v>
      </c>
    </row>
    <row r="30" spans="1:6">
      <c r="B30" t="s">
        <v>719</v>
      </c>
    </row>
    <row r="31" spans="1:6">
      <c r="B31" t="s">
        <v>720</v>
      </c>
    </row>
    <row r="32" spans="1:6">
      <c r="C32" s="153" t="s">
        <v>729</v>
      </c>
    </row>
    <row r="33" spans="1:2">
      <c r="B33" t="s">
        <v>722</v>
      </c>
    </row>
    <row r="35" spans="1:2">
      <c r="A35" t="s">
        <v>723</v>
      </c>
    </row>
  </sheetData>
  <sheetProtection algorithmName="SHA-512" hashValue="lhIslfhV1sYSTmKAOp/q//mjp/3qO2zTV39HMay9XNgVVJfukekcz5gr5uhA2aIQpDhWR1LU2yMBIwI++B3Tqg==" saltValue="ddWF3NAYSQm1rkjTgYEKHg==" spinCount="100000" sheet="1" objects="1" scenarios="1"/>
  <mergeCells count="1">
    <mergeCell ref="B24:F24"/>
  </mergeCells>
  <phoneticPr fontId="1"/>
  <hyperlinks>
    <hyperlink ref="C32" r:id="rId1" xr:uid="{1C5930C1-E09B-4A64-BC94-759B722D570A}"/>
  </hyperlinks>
  <pageMargins left="0.25" right="0.25" top="0.75" bottom="0.75" header="0.3" footer="0.3"/>
  <pageSetup paperSize="9"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3B45D-DCCF-4413-A815-B717A508B7D0}">
  <sheetPr>
    <tabColor theme="5"/>
  </sheetPr>
  <dimension ref="A1:P30"/>
  <sheetViews>
    <sheetView zoomScaleNormal="100" workbookViewId="0"/>
  </sheetViews>
  <sheetFormatPr defaultRowHeight="18"/>
  <sheetData>
    <row r="1" spans="1:16" ht="19.2">
      <c r="A1" s="125" t="s">
        <v>620</v>
      </c>
      <c r="B1" s="126"/>
      <c r="C1" s="126"/>
      <c r="D1" s="126"/>
      <c r="E1" s="126"/>
      <c r="F1" s="126"/>
      <c r="G1" s="126"/>
      <c r="H1" s="126"/>
      <c r="I1" s="126"/>
      <c r="J1" s="126"/>
      <c r="K1" s="126"/>
      <c r="L1" s="126"/>
      <c r="M1" s="126"/>
      <c r="N1" s="126"/>
      <c r="O1" s="126"/>
      <c r="P1" s="126"/>
    </row>
    <row r="2" spans="1:16" ht="7.95" customHeight="1">
      <c r="A2" s="127"/>
      <c r="B2" s="128"/>
      <c r="C2" s="128"/>
      <c r="D2" s="128"/>
      <c r="E2" s="128"/>
      <c r="F2" s="128"/>
      <c r="G2" s="128"/>
      <c r="H2" s="128"/>
      <c r="I2" s="128"/>
      <c r="J2" s="128"/>
      <c r="K2" s="128"/>
      <c r="L2" s="128"/>
      <c r="M2" s="128"/>
      <c r="N2" s="128"/>
    </row>
    <row r="3" spans="1:16">
      <c r="A3" s="22" t="s">
        <v>335</v>
      </c>
      <c r="B3" s="21"/>
      <c r="C3" s="21"/>
      <c r="D3" s="21"/>
      <c r="E3" s="21"/>
      <c r="F3" s="21"/>
      <c r="G3" s="21"/>
      <c r="H3" s="21"/>
      <c r="I3" s="21"/>
      <c r="J3" s="21"/>
      <c r="K3" s="21"/>
      <c r="L3" s="21"/>
      <c r="M3" s="21"/>
      <c r="N3" s="21"/>
    </row>
    <row r="4" spans="1:16">
      <c r="A4" s="21"/>
      <c r="B4" s="174" t="s">
        <v>334</v>
      </c>
      <c r="C4" s="174"/>
      <c r="D4" s="174"/>
      <c r="E4" s="174"/>
      <c r="F4" s="174"/>
      <c r="G4" s="174"/>
      <c r="H4" s="174"/>
      <c r="I4" s="174"/>
      <c r="J4" s="174"/>
      <c r="K4" s="174"/>
      <c r="L4" s="174"/>
      <c r="M4" s="174"/>
      <c r="N4" s="174"/>
      <c r="O4" s="174"/>
      <c r="P4" s="174"/>
    </row>
    <row r="5" spans="1:16">
      <c r="A5" s="21"/>
      <c r="B5" s="187" t="s">
        <v>333</v>
      </c>
      <c r="C5" s="188"/>
      <c r="D5" s="188"/>
      <c r="E5" s="188"/>
      <c r="F5" s="189"/>
      <c r="G5" s="181"/>
      <c r="H5" s="181"/>
      <c r="I5" s="181"/>
      <c r="J5" s="181"/>
      <c r="K5" s="181"/>
      <c r="L5" s="181"/>
      <c r="M5" s="181"/>
      <c r="N5" s="181"/>
      <c r="O5" s="181"/>
      <c r="P5" s="181"/>
    </row>
    <row r="6" spans="1:16">
      <c r="A6" s="21"/>
      <c r="B6" s="178" t="s">
        <v>332</v>
      </c>
      <c r="C6" s="179"/>
      <c r="D6" s="179"/>
      <c r="E6" s="179"/>
      <c r="F6" s="180"/>
      <c r="G6" s="181"/>
      <c r="H6" s="181"/>
      <c r="I6" s="181"/>
      <c r="J6" s="181"/>
      <c r="K6" s="181"/>
      <c r="L6" s="181"/>
      <c r="M6" s="181"/>
      <c r="N6" s="181"/>
      <c r="O6" s="181"/>
      <c r="P6" s="181"/>
    </row>
    <row r="7" spans="1:16">
      <c r="A7" s="21"/>
      <c r="B7" s="178" t="s">
        <v>331</v>
      </c>
      <c r="C7" s="179"/>
      <c r="D7" s="179"/>
      <c r="E7" s="179"/>
      <c r="F7" s="180"/>
      <c r="G7" s="181"/>
      <c r="H7" s="181"/>
      <c r="I7" s="181"/>
      <c r="J7" s="181"/>
      <c r="K7" s="181"/>
      <c r="L7" s="181"/>
      <c r="M7" s="181"/>
      <c r="N7" s="181"/>
      <c r="O7" s="181"/>
      <c r="P7" s="181"/>
    </row>
    <row r="8" spans="1:16">
      <c r="A8" s="21"/>
      <c r="B8" s="193" t="s">
        <v>330</v>
      </c>
      <c r="C8" s="194"/>
      <c r="D8" s="195"/>
      <c r="E8" s="190" t="s">
        <v>670</v>
      </c>
      <c r="F8" s="191"/>
      <c r="G8" s="191"/>
      <c r="H8" s="191"/>
      <c r="I8" s="191"/>
      <c r="J8" s="192"/>
      <c r="K8" s="190" t="s">
        <v>671</v>
      </c>
      <c r="L8" s="191"/>
      <c r="M8" s="191"/>
      <c r="N8" s="191"/>
      <c r="O8" s="191"/>
      <c r="P8" s="192"/>
    </row>
    <row r="9" spans="1:16">
      <c r="A9" s="21"/>
      <c r="B9" s="178" t="s">
        <v>329</v>
      </c>
      <c r="C9" s="179"/>
      <c r="D9" s="180"/>
      <c r="E9" s="175"/>
      <c r="F9" s="176"/>
      <c r="G9" s="176"/>
      <c r="H9" s="176"/>
      <c r="I9" s="176"/>
      <c r="J9" s="177"/>
      <c r="K9" s="175"/>
      <c r="L9" s="176"/>
      <c r="M9" s="176"/>
      <c r="N9" s="176"/>
      <c r="O9" s="176"/>
      <c r="P9" s="177"/>
    </row>
    <row r="10" spans="1:16">
      <c r="A10" s="21"/>
      <c r="B10" s="178" t="s">
        <v>328</v>
      </c>
      <c r="C10" s="179"/>
      <c r="D10" s="180"/>
      <c r="E10" s="175"/>
      <c r="F10" s="176"/>
      <c r="G10" s="176"/>
      <c r="H10" s="176"/>
      <c r="I10" s="176"/>
      <c r="J10" s="177"/>
      <c r="K10" s="175"/>
      <c r="L10" s="176"/>
      <c r="M10" s="176"/>
      <c r="N10" s="176"/>
      <c r="O10" s="176"/>
      <c r="P10" s="177"/>
    </row>
    <row r="11" spans="1:16">
      <c r="A11" s="21"/>
      <c r="B11" s="178" t="s">
        <v>327</v>
      </c>
      <c r="C11" s="179"/>
      <c r="D11" s="180"/>
      <c r="E11" s="175"/>
      <c r="F11" s="176"/>
      <c r="G11" s="176"/>
      <c r="H11" s="176"/>
      <c r="I11" s="176"/>
      <c r="J11" s="177"/>
      <c r="K11" s="175"/>
      <c r="L11" s="176"/>
      <c r="M11" s="176"/>
      <c r="N11" s="176"/>
      <c r="O11" s="176"/>
      <c r="P11" s="177"/>
    </row>
    <row r="12" spans="1:16">
      <c r="A12" s="21"/>
      <c r="B12" s="178" t="s">
        <v>304</v>
      </c>
      <c r="C12" s="179"/>
      <c r="D12" s="180"/>
      <c r="E12" s="175"/>
      <c r="F12" s="176"/>
      <c r="G12" s="176"/>
      <c r="H12" s="176"/>
      <c r="I12" s="176"/>
      <c r="J12" s="177"/>
      <c r="K12" s="175"/>
      <c r="L12" s="176"/>
      <c r="M12" s="176"/>
      <c r="N12" s="176"/>
      <c r="O12" s="176"/>
      <c r="P12" s="177"/>
    </row>
    <row r="13" spans="1:16">
      <c r="A13" s="21"/>
      <c r="B13" s="178" t="s">
        <v>326</v>
      </c>
      <c r="C13" s="179"/>
      <c r="D13" s="180"/>
      <c r="E13" s="175"/>
      <c r="F13" s="176"/>
      <c r="G13" s="176"/>
      <c r="H13" s="176"/>
      <c r="I13" s="176"/>
      <c r="J13" s="177"/>
      <c r="K13" s="175"/>
      <c r="L13" s="176"/>
      <c r="M13" s="176"/>
      <c r="N13" s="176"/>
      <c r="O13" s="176"/>
      <c r="P13" s="177"/>
    </row>
    <row r="14" spans="1:16">
      <c r="A14" s="21"/>
      <c r="B14" s="178" t="s">
        <v>325</v>
      </c>
      <c r="C14" s="179"/>
      <c r="D14" s="180"/>
      <c r="E14" s="175"/>
      <c r="F14" s="176"/>
      <c r="G14" s="176"/>
      <c r="H14" s="176"/>
      <c r="I14" s="176"/>
      <c r="J14" s="177"/>
      <c r="K14" s="175"/>
      <c r="L14" s="176"/>
      <c r="M14" s="176"/>
      <c r="N14" s="176"/>
      <c r="O14" s="176"/>
      <c r="P14" s="177"/>
    </row>
    <row r="15" spans="1:16">
      <c r="A15" s="21"/>
      <c r="B15" s="178" t="s">
        <v>324</v>
      </c>
      <c r="C15" s="179"/>
      <c r="D15" s="180"/>
      <c r="E15" s="138"/>
      <c r="F15" s="26" t="s">
        <v>409</v>
      </c>
      <c r="G15" s="138"/>
      <c r="H15" s="26" t="s">
        <v>408</v>
      </c>
      <c r="I15" s="138"/>
      <c r="J15" s="26" t="s">
        <v>316</v>
      </c>
      <c r="K15" s="138"/>
      <c r="L15" s="26" t="s">
        <v>409</v>
      </c>
      <c r="M15" s="138"/>
      <c r="N15" s="26" t="s">
        <v>408</v>
      </c>
      <c r="O15" s="138"/>
      <c r="P15" s="26" t="s">
        <v>316</v>
      </c>
    </row>
    <row r="16" spans="1:16">
      <c r="A16" s="21"/>
      <c r="B16" s="21"/>
      <c r="C16" s="21"/>
      <c r="D16" s="21" t="s">
        <v>440</v>
      </c>
      <c r="E16" s="21"/>
      <c r="F16" s="21"/>
      <c r="G16" s="21"/>
      <c r="H16" s="21"/>
      <c r="I16" s="21"/>
      <c r="J16" s="21"/>
      <c r="K16" s="21"/>
      <c r="L16" s="21"/>
      <c r="M16" s="21"/>
      <c r="N16" s="21"/>
    </row>
    <row r="17" spans="1:14">
      <c r="A17" s="21"/>
      <c r="B17" s="21"/>
      <c r="C17" s="21"/>
      <c r="D17" s="21"/>
      <c r="E17" s="21"/>
      <c r="F17" s="21"/>
      <c r="G17" s="21"/>
      <c r="H17" s="21"/>
      <c r="I17" s="21"/>
      <c r="J17" s="21"/>
      <c r="K17" s="21"/>
      <c r="L17" s="21"/>
      <c r="M17" s="21"/>
      <c r="N17" s="21"/>
    </row>
    <row r="18" spans="1:14">
      <c r="A18" s="22" t="s">
        <v>439</v>
      </c>
      <c r="B18" s="21"/>
      <c r="C18" s="21"/>
      <c r="D18" s="21"/>
      <c r="E18" s="21"/>
      <c r="F18" s="21"/>
      <c r="G18" s="21"/>
      <c r="H18" s="21"/>
      <c r="I18" s="21"/>
      <c r="J18" s="21"/>
      <c r="K18" s="21"/>
      <c r="L18" s="21"/>
      <c r="M18" s="21"/>
      <c r="N18" s="21"/>
    </row>
    <row r="19" spans="1:14">
      <c r="A19" s="21" t="s">
        <v>438</v>
      </c>
      <c r="B19" s="22" t="s">
        <v>437</v>
      </c>
      <c r="C19" s="21"/>
      <c r="D19" s="21"/>
      <c r="E19" s="21"/>
      <c r="F19" s="21"/>
      <c r="G19" s="21"/>
      <c r="H19" s="21"/>
      <c r="I19" s="21"/>
      <c r="J19" s="21"/>
      <c r="K19" s="21"/>
      <c r="L19" s="21"/>
      <c r="M19" s="21"/>
      <c r="N19" s="21"/>
    </row>
    <row r="20" spans="1:14">
      <c r="A20" s="21"/>
      <c r="B20" s="23"/>
      <c r="C20" s="183" t="s">
        <v>621</v>
      </c>
      <c r="D20" s="183"/>
      <c r="E20" s="183"/>
      <c r="F20" s="184"/>
      <c r="G20" s="185"/>
      <c r="H20" s="185"/>
      <c r="I20" s="186"/>
      <c r="J20" s="21"/>
      <c r="K20" s="64" t="str">
        <f>IF(EXACT(G20, "①令和６年度に請求実績がある"), "→２）、４）、５）のシートを回答してください", "")</f>
        <v/>
      </c>
      <c r="L20" s="21"/>
      <c r="M20" s="21"/>
      <c r="N20" s="21"/>
    </row>
    <row r="21" spans="1:14">
      <c r="A21" s="21"/>
      <c r="B21" s="23"/>
      <c r="C21" s="183" t="s">
        <v>622</v>
      </c>
      <c r="D21" s="183"/>
      <c r="E21" s="183"/>
      <c r="F21" s="184"/>
      <c r="G21" s="185"/>
      <c r="H21" s="185"/>
      <c r="I21" s="186"/>
      <c r="J21" s="21"/>
      <c r="K21" s="64" t="str">
        <f>IF(EXACT(G21, "①令和６年度に請求実績がある"), "→３）、４）、５）のシートを回答してください", "")</f>
        <v/>
      </c>
      <c r="L21" s="21"/>
      <c r="M21" s="21"/>
      <c r="N21" s="21"/>
    </row>
    <row r="22" spans="1:14">
      <c r="A22" s="21"/>
      <c r="B22" s="21"/>
      <c r="C22" s="21"/>
      <c r="D22" s="21"/>
      <c r="E22" s="21"/>
      <c r="F22" s="21"/>
      <c r="G22" s="21"/>
      <c r="H22" s="21"/>
      <c r="I22" s="21"/>
      <c r="J22" s="21"/>
      <c r="K22" s="64" t="str">
        <f>IF(OR(EXACT(G20, "①令和６年度に請求実績がある"), EXACT(G21, "①令和６年度に請求実績がある")), "　以下設問も回答し、", "")</f>
        <v/>
      </c>
      <c r="L22" s="21"/>
      <c r="M22" s="21"/>
      <c r="N22" s="21"/>
    </row>
    <row r="23" spans="1:14">
      <c r="A23" s="21"/>
      <c r="B23" s="21"/>
      <c r="C23" s="21"/>
      <c r="D23" s="21"/>
      <c r="E23" s="21"/>
      <c r="F23" s="21"/>
      <c r="G23" s="21"/>
      <c r="H23" s="21"/>
      <c r="I23" s="21"/>
      <c r="J23" s="21"/>
      <c r="K23" s="64" t="str">
        <f>IF(OR(EXACT(G20, "①令和６年度に請求実績がある"), EXACT(G21, "①令和６年度に請求実績がある")), "６）訪問支援調査票シート、７）訪問事例調査ファイル（別ファイル）もご回答ください", "")</f>
        <v/>
      </c>
      <c r="L23" s="21"/>
      <c r="M23" s="21"/>
      <c r="N23" s="21"/>
    </row>
    <row r="24" spans="1:14">
      <c r="A24" s="21"/>
      <c r="B24" s="22" t="s">
        <v>435</v>
      </c>
      <c r="C24" s="21"/>
      <c r="D24" s="21"/>
      <c r="E24" s="21"/>
      <c r="F24" s="21"/>
      <c r="G24" s="21"/>
      <c r="H24" s="21"/>
      <c r="I24" s="21"/>
      <c r="J24" s="21"/>
      <c r="K24" s="21"/>
      <c r="L24" s="21"/>
      <c r="M24" s="21"/>
      <c r="N24" s="21"/>
    </row>
    <row r="25" spans="1:14">
      <c r="A25" s="21"/>
      <c r="B25" s="21" t="s">
        <v>623</v>
      </c>
      <c r="C25" s="21"/>
      <c r="D25" s="21"/>
      <c r="E25" s="21"/>
      <c r="F25" s="21"/>
      <c r="G25" s="21"/>
      <c r="H25" s="21"/>
      <c r="I25" s="21"/>
      <c r="J25" s="21"/>
      <c r="K25" s="182"/>
      <c r="L25" s="182"/>
      <c r="M25" s="182"/>
      <c r="N25" s="182"/>
    </row>
    <row r="26" spans="1:14">
      <c r="A26" s="21"/>
      <c r="B26" s="21" t="s">
        <v>624</v>
      </c>
      <c r="C26" s="21"/>
      <c r="D26" s="21"/>
      <c r="E26" s="21"/>
      <c r="F26" s="21"/>
      <c r="G26" s="21"/>
      <c r="H26" s="21"/>
      <c r="I26" s="21"/>
      <c r="J26" s="21"/>
      <c r="K26" s="21"/>
      <c r="L26" s="21"/>
      <c r="M26" s="21"/>
      <c r="N26" s="21"/>
    </row>
    <row r="27" spans="1:14">
      <c r="A27" s="21"/>
      <c r="B27" s="21"/>
      <c r="C27" s="21"/>
      <c r="D27" s="21"/>
      <c r="E27" s="21"/>
      <c r="F27" s="21"/>
      <c r="G27" s="21"/>
      <c r="H27" s="21"/>
      <c r="I27" s="21"/>
      <c r="J27" s="21"/>
      <c r="K27" s="182"/>
      <c r="L27" s="182"/>
      <c r="M27" s="182"/>
      <c r="N27" s="182"/>
    </row>
    <row r="28" spans="1:14">
      <c r="A28" s="21"/>
      <c r="B28" s="21"/>
      <c r="C28" s="21"/>
      <c r="D28" s="21"/>
      <c r="E28" s="21"/>
      <c r="F28" s="21"/>
      <c r="G28" s="21"/>
      <c r="H28" s="21"/>
      <c r="I28" s="21"/>
      <c r="J28" s="21"/>
      <c r="K28" s="21"/>
      <c r="L28" s="21"/>
      <c r="M28" s="21"/>
      <c r="N28" s="21"/>
    </row>
    <row r="29" spans="1:14">
      <c r="B29" s="64" t="str">
        <f>IF(AND(EXACT(G20, "②令和６年度の請求実績はない"), EXACT(G21, "②令和６年度の請求実績はない")), "機能訓練、生活訓練のいずれの項目も②と回答した場合は、調査は終了です。「回答時の留意点」を参考に以下のサイトにアップしてください", "")</f>
        <v/>
      </c>
    </row>
    <row r="30" spans="1:14">
      <c r="B30" s="152" t="str">
        <f>IF(AND(EXACT(G20, "②令和６年度の請求実績はない"), EXACT(G21, "②令和６年度の請求実績はない")), "https://jiritsu-research.com/", "")</f>
        <v/>
      </c>
    </row>
  </sheetData>
  <sheetProtection algorithmName="SHA-512" hashValue="pCiovHPNd4n/lSvd9qUJck8ZacdJT9UTKe+Idr24iDjcl/Nbc+R1wmm4GMMkL6e3PpOAnE6xox2w5J96Y1V7Tg==" saltValue="LhEhJoX16/gmevBRdySKIw==" spinCount="100000" sheet="1" objects="1" scenarios="1"/>
  <mergeCells count="35">
    <mergeCell ref="G7:P7"/>
    <mergeCell ref="B5:F5"/>
    <mergeCell ref="B6:F6"/>
    <mergeCell ref="K25:N25"/>
    <mergeCell ref="B15:D15"/>
    <mergeCell ref="E8:J8"/>
    <mergeCell ref="K8:P8"/>
    <mergeCell ref="E9:J9"/>
    <mergeCell ref="E10:J10"/>
    <mergeCell ref="E11:J11"/>
    <mergeCell ref="B8:D8"/>
    <mergeCell ref="B9:D9"/>
    <mergeCell ref="B10:D10"/>
    <mergeCell ref="B7:F7"/>
    <mergeCell ref="K27:N27"/>
    <mergeCell ref="C21:F21"/>
    <mergeCell ref="G21:I21"/>
    <mergeCell ref="C20:F20"/>
    <mergeCell ref="G20:I20"/>
    <mergeCell ref="B4:P4"/>
    <mergeCell ref="E12:J12"/>
    <mergeCell ref="E13:J13"/>
    <mergeCell ref="E14:J14"/>
    <mergeCell ref="K9:P9"/>
    <mergeCell ref="K10:P10"/>
    <mergeCell ref="K11:P11"/>
    <mergeCell ref="K12:P12"/>
    <mergeCell ref="K13:P13"/>
    <mergeCell ref="K14:P14"/>
    <mergeCell ref="B11:D11"/>
    <mergeCell ref="B12:D12"/>
    <mergeCell ref="B13:D13"/>
    <mergeCell ref="B14:D14"/>
    <mergeCell ref="G5:P5"/>
    <mergeCell ref="G6:P6"/>
  </mergeCells>
  <phoneticPr fontId="1"/>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721FE588-7991-47B8-9BA4-1B9C465E777D}">
          <x14:formula1>
            <xm:f>選択肢!$C$14:$C$15</xm:f>
          </x14:formula1>
          <xm:sqref>G20:I21</xm:sqref>
        </x14:dataValidation>
        <x14:dataValidation type="list" allowBlank="1" showInputMessage="1" showErrorMessage="1" xr:uid="{0EDE20D6-E392-44F1-B7C3-90294CDA021B}">
          <x14:formula1>
            <xm:f>選択肢!$C$18:$C$21</xm:f>
          </x14:formula1>
          <xm:sqref>K25:N25</xm:sqref>
        </x14:dataValidation>
        <x14:dataValidation type="list" allowBlank="1" showInputMessage="1" showErrorMessage="1" xr:uid="{94BB47C3-89DE-46FB-86F1-290732887B1C}">
          <x14:formula1>
            <xm:f>選択肢!$E$14:$E$16</xm:f>
          </x14:formula1>
          <xm:sqref>K27:N27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22F83-059F-4536-954A-7B37437528B3}">
  <dimension ref="A1:Y2"/>
  <sheetViews>
    <sheetView workbookViewId="0"/>
  </sheetViews>
  <sheetFormatPr defaultRowHeight="18"/>
  <sheetData>
    <row r="1" spans="1:25">
      <c r="A1" t="s">
        <v>745</v>
      </c>
      <c r="B1" t="s">
        <v>746</v>
      </c>
      <c r="C1" t="s">
        <v>744</v>
      </c>
      <c r="D1" t="s">
        <v>747</v>
      </c>
      <c r="E1" t="s">
        <v>748</v>
      </c>
      <c r="F1" t="s">
        <v>749</v>
      </c>
      <c r="G1" t="s">
        <v>750</v>
      </c>
      <c r="H1" t="s">
        <v>751</v>
      </c>
      <c r="I1" t="s">
        <v>752</v>
      </c>
      <c r="J1" t="s">
        <v>753</v>
      </c>
      <c r="K1" t="s">
        <v>754</v>
      </c>
      <c r="L1" t="s">
        <v>755</v>
      </c>
      <c r="M1" t="s">
        <v>747</v>
      </c>
      <c r="N1" t="s">
        <v>748</v>
      </c>
      <c r="O1" t="s">
        <v>749</v>
      </c>
      <c r="P1" t="s">
        <v>750</v>
      </c>
      <c r="Q1" t="s">
        <v>751</v>
      </c>
      <c r="R1" t="s">
        <v>752</v>
      </c>
      <c r="S1" t="s">
        <v>753</v>
      </c>
      <c r="T1" t="s">
        <v>754</v>
      </c>
      <c r="U1" t="s">
        <v>755</v>
      </c>
      <c r="V1" t="s">
        <v>756</v>
      </c>
      <c r="W1" t="s">
        <v>622</v>
      </c>
      <c r="X1" t="s">
        <v>623</v>
      </c>
      <c r="Y1" t="s">
        <v>624</v>
      </c>
    </row>
    <row r="2" spans="1:25">
      <c r="A2">
        <f>'1)基本票'!G5</f>
        <v>0</v>
      </c>
      <c r="B2">
        <f>'1)基本票'!G6</f>
        <v>0</v>
      </c>
      <c r="C2">
        <f>'1)基本票'!G7</f>
        <v>0</v>
      </c>
      <c r="D2">
        <f>'1)基本票'!E9</f>
        <v>0</v>
      </c>
      <c r="E2">
        <f>'1)基本票'!E10</f>
        <v>0</v>
      </c>
      <c r="F2">
        <f>'1)基本票'!E11</f>
        <v>0</v>
      </c>
      <c r="G2">
        <f>'1)基本票'!E12</f>
        <v>0</v>
      </c>
      <c r="H2">
        <f>'1)基本票'!E13</f>
        <v>0</v>
      </c>
      <c r="I2">
        <f>'1)基本票'!E14</f>
        <v>0</v>
      </c>
      <c r="J2">
        <f>'1)基本票'!E15</f>
        <v>0</v>
      </c>
      <c r="K2">
        <f>'1)基本票'!G15</f>
        <v>0</v>
      </c>
      <c r="L2">
        <f>'1)基本票'!I15</f>
        <v>0</v>
      </c>
      <c r="M2">
        <f>'1)基本票'!K9</f>
        <v>0</v>
      </c>
      <c r="N2">
        <f>'1)基本票'!K10</f>
        <v>0</v>
      </c>
      <c r="O2">
        <f>'1)基本票'!K11</f>
        <v>0</v>
      </c>
      <c r="P2">
        <f>'1)基本票'!K12</f>
        <v>0</v>
      </c>
      <c r="Q2">
        <f>'1)基本票'!K13</f>
        <v>0</v>
      </c>
      <c r="R2">
        <f>'1)基本票'!K14</f>
        <v>0</v>
      </c>
      <c r="S2">
        <f>'1)基本票'!K15</f>
        <v>0</v>
      </c>
      <c r="T2">
        <f>'1)基本票'!M15</f>
        <v>0</v>
      </c>
      <c r="U2">
        <f>'1)基本票'!O15</f>
        <v>0</v>
      </c>
      <c r="V2">
        <f>'1)基本票'!G20</f>
        <v>0</v>
      </c>
      <c r="W2">
        <f>'1)基本票'!G21</f>
        <v>0</v>
      </c>
      <c r="X2">
        <f>'1)基本票'!K25</f>
        <v>0</v>
      </c>
      <c r="Y2">
        <f>'1)基本票'!K27</f>
        <v>0</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64F61-3A43-448A-8579-318F1C6556E1}">
  <sheetPr codeName="Sheet1">
    <tabColor theme="5" tint="0.79998168889431442"/>
  </sheetPr>
  <dimension ref="A1:AC106"/>
  <sheetViews>
    <sheetView showGridLines="0" zoomScale="70" zoomScaleNormal="70" zoomScaleSheetLayoutView="100" workbookViewId="0"/>
  </sheetViews>
  <sheetFormatPr defaultRowHeight="18"/>
  <cols>
    <col min="1" max="1" width="2.59765625" customWidth="1"/>
    <col min="2" max="2" width="4.59765625" customWidth="1"/>
    <col min="3" max="3" width="12.59765625" customWidth="1"/>
    <col min="4" max="4" width="2.59765625" customWidth="1"/>
    <col min="5" max="5" width="5.3984375" customWidth="1"/>
    <col min="6" max="6" width="12.19921875" customWidth="1"/>
    <col min="7" max="7" width="14.09765625" customWidth="1"/>
    <col min="8" max="8" width="3.796875" customWidth="1"/>
    <col min="9" max="9" width="10.19921875" customWidth="1"/>
    <col min="10" max="10" width="3.19921875" bestFit="1" customWidth="1"/>
    <col min="12" max="12" width="3.19921875" bestFit="1" customWidth="1"/>
    <col min="14" max="14" width="3.19921875" bestFit="1" customWidth="1"/>
    <col min="20" max="20" width="8.796875" customWidth="1"/>
    <col min="29" max="30" width="1.59765625" customWidth="1"/>
  </cols>
  <sheetData>
    <row r="1" spans="1:29" ht="19.2">
      <c r="A1" s="125" t="s">
        <v>655</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row>
    <row r="2" spans="1:29">
      <c r="A2" s="21" t="s">
        <v>336</v>
      </c>
      <c r="B2" s="21"/>
      <c r="C2" s="21"/>
      <c r="D2" s="21"/>
      <c r="E2" s="21"/>
      <c r="F2" s="21"/>
      <c r="G2" s="21"/>
      <c r="H2" s="21"/>
      <c r="I2" s="21"/>
      <c r="J2" s="21"/>
      <c r="K2" s="21"/>
      <c r="L2" s="21"/>
      <c r="M2" s="21"/>
      <c r="N2" s="21"/>
      <c r="O2" s="21"/>
      <c r="P2" s="21"/>
      <c r="Q2" s="21"/>
      <c r="R2" s="21"/>
      <c r="S2" s="21"/>
      <c r="T2" s="21"/>
      <c r="U2" s="21"/>
      <c r="V2" s="21"/>
      <c r="W2" s="21"/>
      <c r="X2" s="21"/>
      <c r="Y2" s="21"/>
      <c r="Z2" s="21"/>
      <c r="AA2" s="21"/>
      <c r="AB2" s="21"/>
    </row>
    <row r="3" spans="1:29">
      <c r="A3" s="22" t="s">
        <v>685</v>
      </c>
      <c r="B3" s="21"/>
      <c r="C3" s="21"/>
      <c r="D3" s="21"/>
      <c r="E3" s="21"/>
      <c r="F3" s="21"/>
      <c r="G3" s="21"/>
      <c r="H3" s="21"/>
      <c r="I3" s="21"/>
      <c r="J3" s="21"/>
      <c r="K3" s="21"/>
      <c r="L3" s="21"/>
      <c r="M3" s="21"/>
      <c r="N3" s="21"/>
      <c r="O3" s="21"/>
      <c r="P3" s="21"/>
      <c r="Q3" s="21"/>
      <c r="R3" s="21"/>
      <c r="S3" s="21"/>
      <c r="T3" s="21"/>
      <c r="U3" s="21"/>
      <c r="V3" s="21"/>
      <c r="W3" s="21"/>
      <c r="X3" s="21"/>
      <c r="Y3" s="21"/>
      <c r="Z3" s="21"/>
      <c r="AA3" s="21"/>
      <c r="AB3" s="21"/>
    </row>
    <row r="4" spans="1:29">
      <c r="A4" s="21"/>
      <c r="B4" s="22" t="s">
        <v>321</v>
      </c>
      <c r="C4" s="21"/>
      <c r="D4" s="21"/>
      <c r="E4" s="21"/>
      <c r="F4" s="21"/>
      <c r="G4" s="34"/>
      <c r="H4" s="35"/>
      <c r="I4" s="35"/>
      <c r="J4" s="35"/>
      <c r="K4" s="35"/>
      <c r="L4" s="35"/>
      <c r="M4" s="21"/>
      <c r="N4" s="21"/>
      <c r="O4" s="21"/>
      <c r="P4" s="21"/>
      <c r="Q4" s="21"/>
      <c r="R4" s="21"/>
      <c r="S4" s="21"/>
      <c r="T4" s="21"/>
      <c r="U4" s="21"/>
      <c r="V4" s="21"/>
      <c r="W4" s="21"/>
      <c r="X4" s="21"/>
      <c r="Y4" s="21"/>
      <c r="Z4" s="21"/>
      <c r="AA4" s="21"/>
      <c r="AB4" s="21"/>
    </row>
    <row r="5" spans="1:29" s="14" customFormat="1" ht="36" customHeight="1">
      <c r="A5" s="36"/>
      <c r="B5" s="36"/>
      <c r="C5" s="36"/>
      <c r="D5" s="36"/>
      <c r="E5" s="36"/>
      <c r="F5" s="36"/>
      <c r="G5" s="201" t="s">
        <v>320</v>
      </c>
      <c r="H5" s="202"/>
      <c r="I5" s="201" t="s">
        <v>319</v>
      </c>
      <c r="J5" s="202"/>
      <c r="K5" s="201" t="s">
        <v>318</v>
      </c>
      <c r="L5" s="202"/>
      <c r="M5" s="201" t="s">
        <v>317</v>
      </c>
      <c r="N5" s="202"/>
      <c r="O5" s="36"/>
      <c r="P5" s="36"/>
      <c r="Q5" s="36"/>
      <c r="R5" s="36"/>
      <c r="S5" s="36"/>
      <c r="T5" s="36"/>
      <c r="U5" s="36"/>
      <c r="V5" s="36"/>
      <c r="W5" s="36"/>
      <c r="X5" s="36"/>
      <c r="Y5" s="36"/>
      <c r="Z5" s="36"/>
      <c r="AA5" s="36"/>
      <c r="AB5" s="36"/>
    </row>
    <row r="6" spans="1:29">
      <c r="A6" s="21"/>
      <c r="B6" s="21"/>
      <c r="C6" s="21"/>
      <c r="D6" s="21"/>
      <c r="E6" s="21"/>
      <c r="F6" s="21"/>
      <c r="G6" s="38"/>
      <c r="H6" s="26" t="s">
        <v>406</v>
      </c>
      <c r="I6" s="38"/>
      <c r="J6" s="26" t="s">
        <v>406</v>
      </c>
      <c r="K6" s="38"/>
      <c r="L6" s="26" t="s">
        <v>407</v>
      </c>
      <c r="M6" s="38"/>
      <c r="N6" s="26" t="s">
        <v>407</v>
      </c>
      <c r="O6" s="21"/>
      <c r="P6" s="21"/>
      <c r="Q6" s="21"/>
      <c r="R6" s="21"/>
      <c r="S6" s="21"/>
      <c r="T6" s="21"/>
      <c r="U6" s="21"/>
      <c r="V6" s="21"/>
      <c r="W6" s="21"/>
      <c r="X6" s="21"/>
      <c r="Y6" s="21"/>
      <c r="Z6" s="21"/>
      <c r="AA6" s="21"/>
      <c r="AB6" s="21"/>
    </row>
    <row r="7" spans="1:29">
      <c r="A7" s="21"/>
      <c r="B7" s="22" t="s">
        <v>315</v>
      </c>
      <c r="C7" s="21"/>
      <c r="D7" s="21"/>
      <c r="E7" s="21"/>
      <c r="F7" s="21"/>
      <c r="G7" s="21"/>
      <c r="H7" s="21"/>
      <c r="I7" s="21"/>
      <c r="J7" s="21"/>
      <c r="K7" s="21"/>
      <c r="L7" s="21"/>
      <c r="M7" s="21"/>
      <c r="N7" s="21"/>
      <c r="O7" s="21"/>
      <c r="P7" s="21"/>
      <c r="Q7" s="21"/>
      <c r="R7" s="21"/>
      <c r="S7" s="21"/>
      <c r="T7" s="21"/>
      <c r="U7" s="21"/>
      <c r="V7" s="21"/>
      <c r="W7" s="21"/>
      <c r="X7" s="21"/>
      <c r="Y7" s="21"/>
      <c r="Z7" s="21"/>
      <c r="AA7" s="21"/>
      <c r="AB7" s="21"/>
    </row>
    <row r="8" spans="1:29">
      <c r="A8" s="21"/>
      <c r="B8" s="21"/>
      <c r="C8" s="21"/>
      <c r="D8" s="190" t="s">
        <v>314</v>
      </c>
      <c r="E8" s="191"/>
      <c r="F8" s="192"/>
      <c r="G8" s="190" t="s">
        <v>639</v>
      </c>
      <c r="H8" s="191"/>
      <c r="I8" s="191"/>
      <c r="J8" s="191"/>
      <c r="K8" s="191"/>
      <c r="L8" s="192"/>
      <c r="M8" s="190" t="s">
        <v>313</v>
      </c>
      <c r="N8" s="192"/>
      <c r="O8" s="21"/>
      <c r="P8" s="21"/>
      <c r="Q8" s="21"/>
      <c r="R8" s="21"/>
      <c r="S8" s="21"/>
      <c r="T8" s="21"/>
      <c r="U8" s="21"/>
      <c r="V8" s="21"/>
      <c r="W8" s="21"/>
      <c r="X8" s="21"/>
      <c r="Y8" s="21"/>
      <c r="Z8" s="21"/>
      <c r="AA8" s="21"/>
      <c r="AB8" s="21"/>
    </row>
    <row r="9" spans="1:29">
      <c r="A9" s="21"/>
      <c r="B9" s="21"/>
      <c r="C9" s="21"/>
      <c r="D9" s="27" t="s">
        <v>312</v>
      </c>
      <c r="E9" s="29"/>
      <c r="F9" s="29"/>
      <c r="G9" s="205"/>
      <c r="H9" s="206"/>
      <c r="I9" s="206"/>
      <c r="J9" s="206"/>
      <c r="K9" s="206"/>
      <c r="L9" s="207"/>
      <c r="M9" s="40"/>
      <c r="N9" s="26" t="s">
        <v>285</v>
      </c>
      <c r="O9" s="21"/>
      <c r="P9" s="21"/>
      <c r="Q9" s="21"/>
      <c r="R9" s="21"/>
      <c r="S9" s="21"/>
      <c r="T9" s="21"/>
      <c r="U9" s="21"/>
      <c r="V9" s="21"/>
      <c r="W9" s="21"/>
      <c r="X9" s="21"/>
      <c r="Y9" s="21"/>
      <c r="Z9" s="21"/>
      <c r="AA9" s="21"/>
      <c r="AB9" s="21"/>
    </row>
    <row r="10" spans="1:29">
      <c r="A10" s="21"/>
      <c r="B10" s="21"/>
      <c r="C10" s="21"/>
      <c r="D10" s="28" t="s">
        <v>311</v>
      </c>
      <c r="E10" s="30"/>
      <c r="F10" s="30"/>
      <c r="G10" s="205"/>
      <c r="H10" s="206"/>
      <c r="I10" s="206"/>
      <c r="J10" s="206"/>
      <c r="K10" s="206"/>
      <c r="L10" s="207"/>
      <c r="M10" s="41"/>
      <c r="N10" s="26" t="s">
        <v>285</v>
      </c>
      <c r="O10" s="21"/>
      <c r="P10" s="21"/>
      <c r="Q10" s="21"/>
      <c r="R10" s="21"/>
      <c r="S10" s="21"/>
      <c r="T10" s="21"/>
      <c r="U10" s="21"/>
      <c r="V10" s="21"/>
      <c r="W10" s="21"/>
      <c r="X10" s="21"/>
      <c r="Y10" s="21"/>
      <c r="Z10" s="21"/>
      <c r="AA10" s="21"/>
      <c r="AB10" s="21"/>
    </row>
    <row r="11" spans="1:29">
      <c r="A11" s="21"/>
      <c r="B11" s="21"/>
      <c r="C11" s="21"/>
      <c r="D11" s="28" t="s">
        <v>310</v>
      </c>
      <c r="E11" s="30"/>
      <c r="F11" s="30"/>
      <c r="G11" s="205"/>
      <c r="H11" s="206"/>
      <c r="I11" s="206"/>
      <c r="J11" s="206"/>
      <c r="K11" s="206"/>
      <c r="L11" s="207"/>
      <c r="M11" s="41"/>
      <c r="N11" s="26" t="s">
        <v>285</v>
      </c>
      <c r="O11" s="21"/>
      <c r="P11" s="21"/>
      <c r="Q11" s="21"/>
      <c r="R11" s="21"/>
      <c r="S11" s="21"/>
      <c r="T11" s="21"/>
      <c r="U11" s="21"/>
      <c r="V11" s="21"/>
      <c r="W11" s="21"/>
      <c r="X11" s="21"/>
      <c r="Y11" s="21"/>
      <c r="Z11" s="21"/>
      <c r="AA11" s="21"/>
      <c r="AB11" s="21"/>
    </row>
    <row r="12" spans="1:29">
      <c r="A12" s="21"/>
      <c r="B12" s="21"/>
      <c r="C12" s="21"/>
      <c r="D12" s="28" t="s">
        <v>309</v>
      </c>
      <c r="E12" s="30"/>
      <c r="F12" s="30"/>
      <c r="G12" s="208"/>
      <c r="H12" s="209"/>
      <c r="I12" s="209"/>
      <c r="J12" s="209"/>
      <c r="K12" s="209"/>
      <c r="L12" s="210"/>
      <c r="M12" s="41"/>
      <c r="N12" s="26" t="s">
        <v>285</v>
      </c>
      <c r="O12" s="21"/>
      <c r="P12" s="21"/>
      <c r="Q12" s="21"/>
      <c r="R12" s="21"/>
      <c r="S12" s="21"/>
      <c r="T12" s="21"/>
      <c r="U12" s="21"/>
      <c r="V12" s="21"/>
      <c r="W12" s="21"/>
      <c r="X12" s="21"/>
      <c r="Y12" s="21"/>
      <c r="Z12" s="21"/>
      <c r="AA12" s="21"/>
      <c r="AB12" s="21"/>
    </row>
    <row r="13" spans="1:29">
      <c r="A13" s="21"/>
      <c r="B13" s="21"/>
      <c r="C13" s="21"/>
      <c r="D13" s="28" t="s">
        <v>308</v>
      </c>
      <c r="E13" s="30"/>
      <c r="F13" s="30"/>
      <c r="G13" s="205"/>
      <c r="H13" s="206"/>
      <c r="I13" s="206"/>
      <c r="J13" s="206"/>
      <c r="K13" s="206"/>
      <c r="L13" s="207"/>
      <c r="M13" s="41"/>
      <c r="N13" s="26" t="s">
        <v>285</v>
      </c>
      <c r="O13" s="21"/>
      <c r="P13" s="21"/>
      <c r="Q13" s="21"/>
      <c r="R13" s="21"/>
      <c r="S13" s="21"/>
      <c r="T13" s="21"/>
      <c r="U13" s="21"/>
      <c r="V13" s="21"/>
      <c r="W13" s="21"/>
      <c r="X13" s="21"/>
      <c r="Y13" s="21"/>
      <c r="Z13" s="21"/>
      <c r="AA13" s="21"/>
      <c r="AB13" s="21"/>
    </row>
    <row r="14" spans="1:29">
      <c r="A14" s="21"/>
      <c r="B14" s="21"/>
      <c r="C14" s="21"/>
      <c r="D14" s="28" t="s">
        <v>307</v>
      </c>
      <c r="E14" s="30"/>
      <c r="F14" s="30"/>
      <c r="G14" s="205"/>
      <c r="H14" s="206"/>
      <c r="I14" s="206"/>
      <c r="J14" s="206"/>
      <c r="K14" s="206"/>
      <c r="L14" s="207"/>
      <c r="M14" s="41"/>
      <c r="N14" s="26" t="s">
        <v>285</v>
      </c>
      <c r="O14" s="21"/>
      <c r="P14" s="21"/>
      <c r="Q14" s="21"/>
      <c r="R14" s="21"/>
      <c r="S14" s="21"/>
      <c r="T14" s="21"/>
      <c r="U14" s="21"/>
      <c r="V14" s="21"/>
      <c r="W14" s="21"/>
      <c r="X14" s="21"/>
      <c r="Y14" s="21"/>
      <c r="Z14" s="21"/>
      <c r="AA14" s="21"/>
      <c r="AB14" s="21"/>
    </row>
    <row r="15" spans="1:29">
      <c r="A15" s="21"/>
      <c r="B15" s="21"/>
      <c r="C15" s="21"/>
      <c r="D15" s="33" t="s">
        <v>306</v>
      </c>
      <c r="E15" s="42"/>
      <c r="F15" s="42"/>
      <c r="G15" s="208"/>
      <c r="H15" s="209"/>
      <c r="I15" s="209"/>
      <c r="J15" s="209"/>
      <c r="K15" s="209"/>
      <c r="L15" s="210"/>
      <c r="M15" s="43"/>
      <c r="N15" s="26" t="s">
        <v>285</v>
      </c>
      <c r="O15" s="21"/>
      <c r="P15" s="21"/>
      <c r="Q15" s="21"/>
      <c r="R15" s="21"/>
      <c r="S15" s="21"/>
      <c r="T15" s="21"/>
      <c r="U15" s="21"/>
      <c r="V15" s="21"/>
      <c r="W15" s="21"/>
      <c r="X15" s="21"/>
      <c r="Y15" s="21"/>
      <c r="Z15" s="21"/>
      <c r="AA15" s="21"/>
      <c r="AB15" s="21"/>
    </row>
    <row r="16" spans="1:29">
      <c r="A16" s="21"/>
      <c r="B16" s="22" t="s">
        <v>305</v>
      </c>
      <c r="C16" s="21"/>
      <c r="D16" s="21"/>
      <c r="E16" s="21"/>
      <c r="F16" s="21"/>
      <c r="G16" s="21"/>
      <c r="H16" s="21"/>
      <c r="I16" s="21"/>
      <c r="J16" s="21"/>
      <c r="K16" s="21"/>
      <c r="L16" s="21"/>
      <c r="M16" s="21"/>
      <c r="N16" s="21"/>
      <c r="O16" s="21"/>
      <c r="P16" s="21"/>
      <c r="Q16" s="22"/>
      <c r="R16" s="21"/>
      <c r="S16" s="21"/>
      <c r="T16" s="21"/>
      <c r="U16" s="21"/>
      <c r="V16" s="21"/>
      <c r="W16" s="21"/>
      <c r="X16" s="21"/>
      <c r="Y16" s="21"/>
      <c r="Z16" s="21"/>
      <c r="AA16" s="21"/>
      <c r="AB16" s="21"/>
    </row>
    <row r="17" spans="1:28" s="14" customFormat="1" ht="52.8" customHeight="1">
      <c r="A17" s="36"/>
      <c r="B17" s="36"/>
      <c r="C17" s="44"/>
      <c r="D17" s="45"/>
      <c r="E17" s="46" t="s">
        <v>304</v>
      </c>
      <c r="F17" s="46" t="s">
        <v>640</v>
      </c>
      <c r="G17" s="197" t="s">
        <v>303</v>
      </c>
      <c r="H17" s="198"/>
      <c r="I17" s="197" t="s">
        <v>302</v>
      </c>
      <c r="J17" s="198"/>
      <c r="K17" s="197" t="s">
        <v>301</v>
      </c>
      <c r="L17" s="198"/>
      <c r="M17" s="197" t="s">
        <v>300</v>
      </c>
      <c r="N17" s="198"/>
      <c r="O17" s="36"/>
      <c r="P17" s="36"/>
      <c r="Q17" s="196" t="s">
        <v>730</v>
      </c>
      <c r="R17" s="196"/>
      <c r="S17" s="196"/>
      <c r="T17" s="196"/>
      <c r="U17" s="196"/>
      <c r="V17" s="196"/>
      <c r="W17" s="196"/>
      <c r="X17" s="196"/>
      <c r="Y17" s="36"/>
      <c r="Z17" s="36"/>
      <c r="AA17" s="36"/>
      <c r="AB17" s="36"/>
    </row>
    <row r="18" spans="1:28">
      <c r="A18" s="21"/>
      <c r="B18" s="21"/>
      <c r="C18" s="23" t="s">
        <v>299</v>
      </c>
      <c r="D18" s="47"/>
      <c r="E18" s="48"/>
      <c r="F18" s="49"/>
      <c r="G18" s="203"/>
      <c r="H18" s="204"/>
      <c r="I18" s="203"/>
      <c r="J18" s="204"/>
      <c r="K18" s="203"/>
      <c r="L18" s="204"/>
      <c r="M18" s="203"/>
      <c r="N18" s="204"/>
      <c r="O18" s="21"/>
      <c r="P18" s="21"/>
      <c r="Q18" s="220"/>
      <c r="R18" s="220"/>
      <c r="S18" s="220"/>
      <c r="T18" s="220"/>
      <c r="U18" s="220"/>
      <c r="V18" s="220"/>
      <c r="W18" s="220"/>
      <c r="X18" s="220"/>
      <c r="Y18" s="21"/>
      <c r="Z18" s="21"/>
      <c r="AA18" s="21"/>
      <c r="AB18" s="21"/>
    </row>
    <row r="19" spans="1:28">
      <c r="A19" s="21"/>
      <c r="B19" s="21"/>
      <c r="C19" s="27" t="s">
        <v>251</v>
      </c>
      <c r="D19" s="29"/>
      <c r="E19" s="29"/>
      <c r="F19" s="50"/>
      <c r="G19" s="40"/>
      <c r="H19" s="26" t="s">
        <v>285</v>
      </c>
      <c r="I19" s="51"/>
      <c r="J19" s="26" t="s">
        <v>285</v>
      </c>
      <c r="K19" s="40"/>
      <c r="L19" s="26" t="s">
        <v>285</v>
      </c>
      <c r="M19" s="40"/>
      <c r="N19" s="26" t="s">
        <v>285</v>
      </c>
      <c r="O19" s="21"/>
      <c r="P19" s="21"/>
      <c r="Q19" s="21"/>
      <c r="R19" s="21"/>
      <c r="S19" s="21"/>
      <c r="T19" s="21"/>
      <c r="U19" s="21"/>
      <c r="V19" s="21"/>
      <c r="W19" s="21"/>
      <c r="X19" s="21"/>
      <c r="Y19" s="21"/>
      <c r="Z19" s="21"/>
      <c r="AA19" s="21"/>
      <c r="AB19" s="21"/>
    </row>
    <row r="20" spans="1:28">
      <c r="A20" s="21"/>
      <c r="B20" s="21"/>
      <c r="C20" s="28" t="s">
        <v>5</v>
      </c>
      <c r="D20" s="30"/>
      <c r="E20" s="30"/>
      <c r="F20" s="52"/>
      <c r="G20" s="41"/>
      <c r="H20" s="26" t="s">
        <v>285</v>
      </c>
      <c r="I20" s="41"/>
      <c r="J20" s="26" t="s">
        <v>285</v>
      </c>
      <c r="K20" s="41"/>
      <c r="L20" s="26" t="s">
        <v>285</v>
      </c>
      <c r="M20" s="41"/>
      <c r="N20" s="26" t="s">
        <v>285</v>
      </c>
      <c r="O20" s="21"/>
      <c r="P20" s="21"/>
      <c r="Q20" s="53" t="s">
        <v>298</v>
      </c>
      <c r="R20" s="36"/>
      <c r="S20" s="36"/>
      <c r="T20" s="36"/>
      <c r="U20" s="21"/>
      <c r="V20" s="21"/>
      <c r="W20" s="21"/>
      <c r="X20" s="21"/>
      <c r="Y20" s="21"/>
      <c r="Z20" s="21"/>
      <c r="AA20" s="21"/>
      <c r="AB20" s="21"/>
    </row>
    <row r="21" spans="1:28">
      <c r="A21" s="21"/>
      <c r="B21" s="21"/>
      <c r="C21" s="28" t="s">
        <v>297</v>
      </c>
      <c r="D21" s="30"/>
      <c r="E21" s="30"/>
      <c r="F21" s="52"/>
      <c r="G21" s="41"/>
      <c r="H21" s="26" t="s">
        <v>285</v>
      </c>
      <c r="I21" s="41"/>
      <c r="J21" s="26" t="s">
        <v>285</v>
      </c>
      <c r="K21" s="41"/>
      <c r="L21" s="26" t="s">
        <v>285</v>
      </c>
      <c r="M21" s="41"/>
      <c r="N21" s="26" t="s">
        <v>285</v>
      </c>
      <c r="O21" s="21"/>
      <c r="P21" s="21"/>
      <c r="Q21" s="23"/>
      <c r="R21" s="47"/>
      <c r="S21" s="216" t="s">
        <v>296</v>
      </c>
      <c r="T21" s="216"/>
      <c r="U21" s="21"/>
      <c r="V21" s="21"/>
      <c r="W21" s="21"/>
      <c r="X21" s="21"/>
      <c r="Y21" s="21"/>
      <c r="Z21" s="21"/>
      <c r="AA21" s="21"/>
      <c r="AB21" s="21"/>
    </row>
    <row r="22" spans="1:28">
      <c r="A22" s="21"/>
      <c r="B22" s="21"/>
      <c r="C22" s="28" t="s">
        <v>295</v>
      </c>
      <c r="D22" s="30"/>
      <c r="E22" s="30"/>
      <c r="F22" s="52"/>
      <c r="G22" s="41"/>
      <c r="H22" s="26" t="s">
        <v>285</v>
      </c>
      <c r="I22" s="41"/>
      <c r="J22" s="26" t="s">
        <v>285</v>
      </c>
      <c r="K22" s="41"/>
      <c r="L22" s="26" t="s">
        <v>285</v>
      </c>
      <c r="M22" s="41"/>
      <c r="N22" s="26" t="s">
        <v>285</v>
      </c>
      <c r="O22" s="21"/>
      <c r="P22" s="21"/>
      <c r="Q22" s="27" t="s">
        <v>294</v>
      </c>
      <c r="R22" s="29"/>
      <c r="S22" s="54"/>
      <c r="T22" s="26" t="s">
        <v>406</v>
      </c>
      <c r="U22" s="21"/>
      <c r="V22" s="21"/>
      <c r="W22" s="21"/>
      <c r="X22" s="21"/>
      <c r="Y22" s="21"/>
      <c r="Z22" s="21"/>
      <c r="AA22" s="21"/>
      <c r="AB22" s="21"/>
    </row>
    <row r="23" spans="1:28">
      <c r="A23" s="21"/>
      <c r="B23" s="21"/>
      <c r="C23" s="28" t="s">
        <v>293</v>
      </c>
      <c r="D23" s="30"/>
      <c r="E23" s="30"/>
      <c r="F23" s="52"/>
      <c r="G23" s="41"/>
      <c r="H23" s="26" t="s">
        <v>285</v>
      </c>
      <c r="I23" s="41"/>
      <c r="J23" s="26" t="s">
        <v>285</v>
      </c>
      <c r="K23" s="41"/>
      <c r="L23" s="26" t="s">
        <v>285</v>
      </c>
      <c r="M23" s="41"/>
      <c r="N23" s="26" t="s">
        <v>285</v>
      </c>
      <c r="O23" s="21"/>
      <c r="P23" s="21"/>
      <c r="Q23" s="28" t="s">
        <v>292</v>
      </c>
      <c r="R23" s="30"/>
      <c r="S23" s="54"/>
      <c r="T23" s="26" t="s">
        <v>285</v>
      </c>
      <c r="U23" s="21"/>
      <c r="V23" s="21"/>
      <c r="W23" s="21"/>
      <c r="X23" s="21"/>
      <c r="Y23" s="21"/>
      <c r="Z23" s="21"/>
      <c r="AA23" s="21"/>
      <c r="AB23" s="21"/>
    </row>
    <row r="24" spans="1:28">
      <c r="A24" s="21"/>
      <c r="B24" s="21"/>
      <c r="C24" s="28" t="s">
        <v>291</v>
      </c>
      <c r="D24" s="30"/>
      <c r="E24" s="30"/>
      <c r="F24" s="52"/>
      <c r="G24" s="41"/>
      <c r="H24" s="26" t="s">
        <v>285</v>
      </c>
      <c r="I24" s="41"/>
      <c r="J24" s="26" t="s">
        <v>285</v>
      </c>
      <c r="K24" s="41"/>
      <c r="L24" s="26" t="s">
        <v>285</v>
      </c>
      <c r="M24" s="41"/>
      <c r="N24" s="26" t="s">
        <v>285</v>
      </c>
      <c r="O24" s="21"/>
      <c r="P24" s="21"/>
      <c r="Q24" s="33" t="s">
        <v>290</v>
      </c>
      <c r="R24" s="42"/>
      <c r="S24" s="54"/>
      <c r="T24" s="26" t="s">
        <v>285</v>
      </c>
      <c r="U24" s="21"/>
      <c r="V24" s="21"/>
      <c r="W24" s="21"/>
      <c r="X24" s="21"/>
      <c r="Y24" s="21"/>
      <c r="Z24" s="21"/>
      <c r="AA24" s="21"/>
      <c r="AB24" s="21"/>
    </row>
    <row r="25" spans="1:28" ht="18.75" customHeight="1">
      <c r="A25" s="21"/>
      <c r="B25" s="21"/>
      <c r="C25" s="28" t="s">
        <v>289</v>
      </c>
      <c r="D25" s="30"/>
      <c r="E25" s="30"/>
      <c r="F25" s="52"/>
      <c r="G25" s="41"/>
      <c r="H25" s="26" t="s">
        <v>285</v>
      </c>
      <c r="I25" s="41"/>
      <c r="J25" s="26" t="s">
        <v>285</v>
      </c>
      <c r="K25" s="41"/>
      <c r="L25" s="26" t="s">
        <v>285</v>
      </c>
      <c r="M25" s="41"/>
      <c r="N25" s="26" t="s">
        <v>285</v>
      </c>
      <c r="O25" s="21"/>
      <c r="P25" s="21"/>
      <c r="Q25" s="219" t="s">
        <v>399</v>
      </c>
      <c r="R25" s="219"/>
      <c r="S25" s="219"/>
      <c r="T25" s="219"/>
      <c r="U25" s="219"/>
      <c r="V25" s="219"/>
      <c r="W25" s="219"/>
      <c r="X25" s="219"/>
      <c r="Y25" s="219"/>
      <c r="Z25" s="219"/>
      <c r="AA25" s="219"/>
      <c r="AB25" s="219"/>
    </row>
    <row r="26" spans="1:28">
      <c r="A26" s="21"/>
      <c r="B26" s="21"/>
      <c r="C26" s="28" t="s">
        <v>288</v>
      </c>
      <c r="D26" s="30"/>
      <c r="E26" s="30"/>
      <c r="F26" s="52"/>
      <c r="G26" s="41"/>
      <c r="H26" s="26" t="s">
        <v>285</v>
      </c>
      <c r="I26" s="41"/>
      <c r="J26" s="26" t="s">
        <v>285</v>
      </c>
      <c r="K26" s="41"/>
      <c r="L26" s="26" t="s">
        <v>285</v>
      </c>
      <c r="M26" s="41"/>
      <c r="N26" s="26" t="s">
        <v>285</v>
      </c>
      <c r="O26" s="21"/>
      <c r="P26" s="21"/>
      <c r="Q26" s="219"/>
      <c r="R26" s="219"/>
      <c r="S26" s="219"/>
      <c r="T26" s="219"/>
      <c r="U26" s="219"/>
      <c r="V26" s="219"/>
      <c r="W26" s="219"/>
      <c r="X26" s="219"/>
      <c r="Y26" s="219"/>
      <c r="Z26" s="219"/>
      <c r="AA26" s="219"/>
      <c r="AB26" s="219"/>
    </row>
    <row r="27" spans="1:28">
      <c r="A27" s="21"/>
      <c r="B27" s="21"/>
      <c r="C27" s="28" t="s">
        <v>287</v>
      </c>
      <c r="D27" s="30"/>
      <c r="E27" s="30"/>
      <c r="F27" s="52"/>
      <c r="G27" s="41"/>
      <c r="H27" s="26" t="s">
        <v>285</v>
      </c>
      <c r="I27" s="41"/>
      <c r="J27" s="26" t="s">
        <v>285</v>
      </c>
      <c r="K27" s="41"/>
      <c r="L27" s="26" t="s">
        <v>285</v>
      </c>
      <c r="M27" s="41"/>
      <c r="N27" s="26" t="s">
        <v>285</v>
      </c>
      <c r="O27" s="21"/>
      <c r="P27" s="21"/>
      <c r="Q27" s="219"/>
      <c r="R27" s="219"/>
      <c r="S27" s="219"/>
      <c r="T27" s="219"/>
      <c r="U27" s="219"/>
      <c r="V27" s="219"/>
      <c r="W27" s="219"/>
      <c r="X27" s="219"/>
      <c r="Y27" s="219"/>
      <c r="Z27" s="219"/>
      <c r="AA27" s="219"/>
      <c r="AB27" s="219"/>
    </row>
    <row r="28" spans="1:28">
      <c r="A28" s="21"/>
      <c r="B28" s="21"/>
      <c r="C28" s="33" t="s">
        <v>286</v>
      </c>
      <c r="D28" s="42"/>
      <c r="E28" s="42"/>
      <c r="F28" s="55"/>
      <c r="G28" s="43"/>
      <c r="H28" s="26" t="s">
        <v>285</v>
      </c>
      <c r="I28" s="43"/>
      <c r="J28" s="26" t="s">
        <v>285</v>
      </c>
      <c r="K28" s="43"/>
      <c r="L28" s="26" t="s">
        <v>285</v>
      </c>
      <c r="M28" s="43"/>
      <c r="N28" s="26" t="s">
        <v>285</v>
      </c>
      <c r="O28" s="21"/>
      <c r="P28" s="21"/>
      <c r="Q28" s="219"/>
      <c r="R28" s="219"/>
      <c r="S28" s="219"/>
      <c r="T28" s="219"/>
      <c r="U28" s="219"/>
      <c r="V28" s="219"/>
      <c r="W28" s="219"/>
      <c r="X28" s="219"/>
      <c r="Y28" s="219"/>
      <c r="Z28" s="219"/>
      <c r="AA28" s="219"/>
      <c r="AB28" s="219"/>
    </row>
    <row r="29" spans="1:28">
      <c r="A29" s="21"/>
      <c r="B29" s="22" t="s">
        <v>641</v>
      </c>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row>
    <row r="30" spans="1:28">
      <c r="A30" s="21"/>
      <c r="B30" s="21"/>
      <c r="C30" s="23"/>
      <c r="D30" s="47"/>
      <c r="E30" s="47"/>
      <c r="F30" s="47"/>
      <c r="G30" s="26" t="s">
        <v>284</v>
      </c>
      <c r="H30" s="56"/>
      <c r="I30" s="23"/>
      <c r="J30" s="47"/>
      <c r="K30" s="47"/>
      <c r="L30" s="47"/>
      <c r="M30" s="47"/>
      <c r="N30" s="47"/>
      <c r="O30" s="26" t="s">
        <v>283</v>
      </c>
      <c r="P30" s="21"/>
      <c r="Q30" s="21"/>
      <c r="R30" s="21"/>
      <c r="S30" s="21"/>
      <c r="T30" s="21"/>
      <c r="U30" s="21"/>
      <c r="V30" s="21"/>
      <c r="W30" s="21"/>
      <c r="X30" s="21"/>
      <c r="Y30" s="21"/>
      <c r="Z30" s="21"/>
      <c r="AA30" s="21"/>
      <c r="AB30" s="21"/>
    </row>
    <row r="31" spans="1:28">
      <c r="A31" s="21"/>
      <c r="B31" s="21"/>
      <c r="C31" s="27" t="s">
        <v>282</v>
      </c>
      <c r="D31" s="29"/>
      <c r="E31" s="29"/>
      <c r="F31" s="29"/>
      <c r="G31" s="57"/>
      <c r="H31" s="58"/>
      <c r="I31" s="27" t="s">
        <v>281</v>
      </c>
      <c r="J31" s="29"/>
      <c r="K31" s="29"/>
      <c r="L31" s="29"/>
      <c r="M31" s="29"/>
      <c r="N31" s="50"/>
      <c r="O31" s="57"/>
      <c r="P31" s="21"/>
      <c r="Q31" s="21"/>
      <c r="R31" s="21"/>
      <c r="S31" s="21"/>
      <c r="T31" s="21"/>
      <c r="U31" s="21"/>
      <c r="V31" s="21"/>
      <c r="W31" s="21"/>
      <c r="X31" s="21"/>
      <c r="Y31" s="21"/>
      <c r="Z31" s="21"/>
      <c r="AA31" s="21"/>
      <c r="AB31" s="21"/>
    </row>
    <row r="32" spans="1:28">
      <c r="A32" s="21"/>
      <c r="B32" s="21"/>
      <c r="C32" s="28" t="s">
        <v>280</v>
      </c>
      <c r="D32" s="30"/>
      <c r="E32" s="30"/>
      <c r="F32" s="30"/>
      <c r="G32" s="59"/>
      <c r="H32" s="58"/>
      <c r="I32" s="28" t="s">
        <v>279</v>
      </c>
      <c r="J32" s="30"/>
      <c r="K32" s="30"/>
      <c r="L32" s="30"/>
      <c r="M32" s="30"/>
      <c r="N32" s="30"/>
      <c r="O32" s="59"/>
      <c r="P32" s="21"/>
      <c r="Q32" s="21"/>
      <c r="R32" s="21"/>
      <c r="S32" s="21"/>
      <c r="T32" s="21"/>
      <c r="U32" s="21"/>
      <c r="V32" s="21"/>
      <c r="W32" s="21"/>
      <c r="X32" s="21"/>
      <c r="Y32" s="21"/>
      <c r="Z32" s="21"/>
      <c r="AA32" s="21"/>
      <c r="AB32" s="21"/>
    </row>
    <row r="33" spans="1:28">
      <c r="A33" s="21"/>
      <c r="B33" s="21"/>
      <c r="C33" s="28" t="s">
        <v>278</v>
      </c>
      <c r="D33" s="30"/>
      <c r="E33" s="30"/>
      <c r="F33" s="30"/>
      <c r="G33" s="59"/>
      <c r="H33" s="58"/>
      <c r="I33" s="28" t="s">
        <v>277</v>
      </c>
      <c r="J33" s="30"/>
      <c r="K33" s="30"/>
      <c r="L33" s="30"/>
      <c r="M33" s="30"/>
      <c r="N33" s="30"/>
      <c r="O33" s="59"/>
      <c r="P33" s="21"/>
      <c r="Q33" s="21"/>
      <c r="R33" s="21"/>
      <c r="S33" s="21"/>
      <c r="T33" s="21"/>
      <c r="U33" s="21"/>
      <c r="V33" s="21"/>
      <c r="W33" s="21"/>
      <c r="X33" s="21"/>
      <c r="Y33" s="21"/>
      <c r="Z33" s="21"/>
      <c r="AA33" s="21"/>
      <c r="AB33" s="21"/>
    </row>
    <row r="34" spans="1:28">
      <c r="A34" s="21"/>
      <c r="B34" s="21"/>
      <c r="C34" s="28" t="s">
        <v>276</v>
      </c>
      <c r="D34" s="30"/>
      <c r="E34" s="30"/>
      <c r="F34" s="30"/>
      <c r="G34" s="59"/>
      <c r="H34" s="58"/>
      <c r="I34" s="28" t="s">
        <v>275</v>
      </c>
      <c r="J34" s="30"/>
      <c r="K34" s="30"/>
      <c r="L34" s="30"/>
      <c r="M34" s="30"/>
      <c r="N34" s="30"/>
      <c r="O34" s="59"/>
      <c r="P34" s="21"/>
      <c r="Q34" s="21"/>
      <c r="R34" s="21"/>
      <c r="S34" s="21"/>
      <c r="T34" s="21"/>
      <c r="U34" s="21"/>
      <c r="V34" s="21"/>
      <c r="W34" s="21"/>
      <c r="X34" s="21"/>
      <c r="Y34" s="21"/>
      <c r="Z34" s="21"/>
      <c r="AA34" s="21"/>
      <c r="AB34" s="21"/>
    </row>
    <row r="35" spans="1:28">
      <c r="A35" s="21"/>
      <c r="B35" s="21"/>
      <c r="C35" s="28" t="s">
        <v>274</v>
      </c>
      <c r="D35" s="30"/>
      <c r="E35" s="30"/>
      <c r="F35" s="30"/>
      <c r="G35" s="59"/>
      <c r="H35" s="58"/>
      <c r="I35" s="33" t="s">
        <v>273</v>
      </c>
      <c r="J35" s="42"/>
      <c r="K35" s="42"/>
      <c r="L35" s="42"/>
      <c r="M35" s="42"/>
      <c r="N35" s="42"/>
      <c r="O35" s="60"/>
      <c r="P35" s="21"/>
      <c r="Q35" s="21"/>
      <c r="R35" s="21"/>
      <c r="S35" s="21"/>
      <c r="T35" s="21"/>
      <c r="U35" s="21"/>
      <c r="V35" s="21"/>
      <c r="W35" s="21"/>
      <c r="X35" s="21"/>
      <c r="Y35" s="21"/>
      <c r="Z35" s="21"/>
      <c r="AA35" s="21"/>
      <c r="AB35" s="21"/>
    </row>
    <row r="36" spans="1:28">
      <c r="A36" s="21"/>
      <c r="B36" s="21"/>
      <c r="C36" s="28" t="s">
        <v>272</v>
      </c>
      <c r="D36" s="30"/>
      <c r="E36" s="30"/>
      <c r="F36" s="30"/>
      <c r="G36" s="59"/>
      <c r="H36" s="58"/>
      <c r="I36" s="21"/>
      <c r="J36" s="21"/>
      <c r="K36" s="21"/>
      <c r="L36" s="21"/>
      <c r="M36" s="21"/>
      <c r="N36" s="21"/>
      <c r="O36" s="21"/>
      <c r="P36" s="21"/>
      <c r="Q36" s="21"/>
      <c r="R36" s="21"/>
      <c r="S36" s="21"/>
      <c r="T36" s="21"/>
      <c r="U36" s="21"/>
      <c r="V36" s="21"/>
      <c r="W36" s="21"/>
      <c r="X36" s="21"/>
      <c r="Y36" s="21"/>
      <c r="Z36" s="21"/>
      <c r="AA36" s="21"/>
      <c r="AB36" s="21"/>
    </row>
    <row r="37" spans="1:28">
      <c r="A37" s="21"/>
      <c r="B37" s="21"/>
      <c r="C37" s="28" t="s">
        <v>271</v>
      </c>
      <c r="D37" s="30"/>
      <c r="E37" s="30"/>
      <c r="F37" s="30"/>
      <c r="G37" s="59"/>
      <c r="H37" s="58"/>
      <c r="I37" s="21"/>
      <c r="J37" s="21"/>
      <c r="K37" s="21"/>
      <c r="L37" s="21"/>
      <c r="M37" s="21"/>
      <c r="N37" s="21"/>
      <c r="O37" s="21"/>
      <c r="P37" s="21"/>
      <c r="Q37" s="21"/>
      <c r="R37" s="21"/>
      <c r="S37" s="21"/>
      <c r="T37" s="21"/>
      <c r="U37" s="21"/>
      <c r="V37" s="21"/>
      <c r="W37" s="21"/>
      <c r="X37" s="21"/>
      <c r="Y37" s="21"/>
      <c r="Z37" s="21"/>
      <c r="AA37" s="21"/>
      <c r="AB37" s="21"/>
    </row>
    <row r="38" spans="1:28">
      <c r="A38" s="21"/>
      <c r="B38" s="21"/>
      <c r="C38" s="28" t="s">
        <v>270</v>
      </c>
      <c r="D38" s="30"/>
      <c r="E38" s="30"/>
      <c r="F38" s="30"/>
      <c r="G38" s="59"/>
      <c r="H38" s="58"/>
      <c r="I38" s="21"/>
      <c r="J38" s="21"/>
      <c r="K38" s="21"/>
      <c r="L38" s="21"/>
      <c r="M38" s="21"/>
      <c r="N38" s="21"/>
      <c r="O38" s="21"/>
      <c r="P38" s="21"/>
      <c r="Q38" s="21"/>
      <c r="R38" s="21"/>
      <c r="S38" s="21"/>
      <c r="T38" s="21"/>
      <c r="U38" s="21"/>
      <c r="V38" s="21"/>
      <c r="W38" s="21"/>
      <c r="X38" s="21"/>
      <c r="Y38" s="21"/>
      <c r="Z38" s="21"/>
      <c r="AA38" s="21"/>
      <c r="AB38" s="21"/>
    </row>
    <row r="39" spans="1:28">
      <c r="A39" s="21"/>
      <c r="B39" s="21"/>
      <c r="C39" s="28" t="s">
        <v>269</v>
      </c>
      <c r="D39" s="30"/>
      <c r="E39" s="30"/>
      <c r="F39" s="30"/>
      <c r="G39" s="59"/>
      <c r="H39" s="58"/>
      <c r="I39" s="21"/>
      <c r="J39" s="21"/>
      <c r="K39" s="21"/>
      <c r="L39" s="21"/>
      <c r="M39" s="21"/>
      <c r="N39" s="21"/>
      <c r="O39" s="21"/>
      <c r="P39" s="21"/>
      <c r="Q39" s="21"/>
      <c r="R39" s="21"/>
      <c r="S39" s="21"/>
      <c r="T39" s="21"/>
      <c r="U39" s="21"/>
      <c r="V39" s="21"/>
      <c r="W39" s="21"/>
      <c r="X39" s="21"/>
      <c r="Y39" s="21"/>
      <c r="Z39" s="21"/>
      <c r="AA39" s="21"/>
      <c r="AB39" s="21"/>
    </row>
    <row r="40" spans="1:28">
      <c r="A40" s="21"/>
      <c r="B40" s="21"/>
      <c r="C40" s="28" t="s">
        <v>268</v>
      </c>
      <c r="D40" s="30"/>
      <c r="E40" s="30"/>
      <c r="F40" s="30"/>
      <c r="G40" s="59"/>
      <c r="H40" s="58"/>
      <c r="I40" s="21"/>
      <c r="J40" s="21"/>
      <c r="K40" s="21"/>
      <c r="L40" s="21"/>
      <c r="M40" s="21"/>
      <c r="N40" s="21"/>
      <c r="O40" s="21"/>
      <c r="P40" s="21"/>
      <c r="Q40" s="21"/>
      <c r="R40" s="21"/>
      <c r="S40" s="21"/>
      <c r="T40" s="21"/>
      <c r="U40" s="21"/>
      <c r="V40" s="21"/>
      <c r="W40" s="21"/>
      <c r="X40" s="21"/>
      <c r="Y40" s="21"/>
      <c r="Z40" s="21"/>
      <c r="AA40" s="21"/>
      <c r="AB40" s="21"/>
    </row>
    <row r="41" spans="1:28">
      <c r="A41" s="21"/>
      <c r="B41" s="21"/>
      <c r="C41" s="33" t="s">
        <v>267</v>
      </c>
      <c r="D41" s="42"/>
      <c r="E41" s="42"/>
      <c r="F41" s="42"/>
      <c r="G41" s="60"/>
      <c r="H41" s="58"/>
      <c r="I41" s="21"/>
      <c r="J41" s="21"/>
      <c r="K41" s="21"/>
      <c r="L41" s="21"/>
      <c r="M41" s="21"/>
      <c r="N41" s="21"/>
      <c r="O41" s="21"/>
      <c r="P41" s="21"/>
      <c r="Q41" s="21"/>
      <c r="R41" s="21"/>
      <c r="S41" s="21"/>
      <c r="T41" s="21"/>
      <c r="U41" s="21"/>
      <c r="V41" s="21"/>
      <c r="W41" s="21"/>
      <c r="X41" s="21"/>
      <c r="Y41" s="21"/>
      <c r="Z41" s="21"/>
      <c r="AA41" s="21"/>
      <c r="AB41" s="21"/>
    </row>
    <row r="42" spans="1:28">
      <c r="A42" s="21"/>
      <c r="B42" s="22" t="s">
        <v>266</v>
      </c>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row>
    <row r="43" spans="1:28">
      <c r="A43" s="21"/>
      <c r="B43" s="21"/>
      <c r="C43" s="21" t="s">
        <v>265</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row>
    <row r="44" spans="1:28">
      <c r="A44" s="22" t="s">
        <v>686</v>
      </c>
      <c r="B44" s="21"/>
      <c r="C44" s="21"/>
      <c r="D44" s="21"/>
      <c r="E44" s="21" t="s">
        <v>264</v>
      </c>
      <c r="F44" s="21"/>
      <c r="G44" s="21"/>
      <c r="H44" s="21"/>
      <c r="I44" s="21"/>
      <c r="J44" s="21"/>
      <c r="K44" s="21"/>
      <c r="L44" s="21"/>
      <c r="M44" s="21"/>
      <c r="N44" s="21"/>
      <c r="O44" s="21"/>
      <c r="P44" s="21"/>
      <c r="Q44" s="21"/>
      <c r="R44" s="21"/>
      <c r="S44" s="21"/>
      <c r="T44" s="21"/>
      <c r="U44" s="21"/>
      <c r="V44" s="21"/>
      <c r="W44" s="21"/>
      <c r="X44" s="21"/>
      <c r="Y44" s="21"/>
      <c r="Z44" s="21"/>
      <c r="AA44" s="21"/>
      <c r="AB44" s="21"/>
    </row>
    <row r="45" spans="1:28">
      <c r="A45" s="21"/>
      <c r="B45" s="61"/>
      <c r="C45" s="21" t="s">
        <v>702</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row>
    <row r="46" spans="1:28" ht="26.4">
      <c r="A46" s="21"/>
      <c r="B46" s="21"/>
      <c r="C46" s="23" t="s">
        <v>263</v>
      </c>
      <c r="D46" s="47"/>
      <c r="E46" s="47"/>
      <c r="F46" s="62"/>
      <c r="G46" s="46" t="s">
        <v>642</v>
      </c>
      <c r="H46" s="217" t="s">
        <v>643</v>
      </c>
      <c r="I46" s="216"/>
      <c r="J46" s="21"/>
      <c r="K46" s="21"/>
      <c r="L46" s="21"/>
      <c r="M46" s="21"/>
      <c r="N46" s="21"/>
      <c r="O46" s="21"/>
      <c r="P46" s="21"/>
      <c r="Q46" s="21"/>
      <c r="R46" s="21"/>
      <c r="S46" s="21"/>
      <c r="T46" s="21"/>
      <c r="U46" s="21"/>
      <c r="V46" s="21"/>
      <c r="W46" s="21"/>
      <c r="X46" s="21"/>
      <c r="Y46" s="21"/>
      <c r="Z46" s="21"/>
      <c r="AA46" s="21"/>
      <c r="AB46" s="21"/>
    </row>
    <row r="47" spans="1:28">
      <c r="A47" s="21"/>
      <c r="B47" s="21"/>
      <c r="C47" s="38"/>
      <c r="D47" s="24" t="s">
        <v>323</v>
      </c>
      <c r="E47" s="25"/>
      <c r="F47" s="24" t="s">
        <v>322</v>
      </c>
      <c r="G47" s="63"/>
      <c r="H47" s="182"/>
      <c r="I47" s="182"/>
      <c r="J47" s="21"/>
      <c r="K47" s="21"/>
      <c r="L47" s="21"/>
      <c r="M47" s="21"/>
      <c r="N47" s="21"/>
      <c r="O47" s="21"/>
      <c r="P47" s="21"/>
      <c r="Q47" s="21"/>
      <c r="R47" s="21"/>
      <c r="S47" s="21"/>
      <c r="T47" s="21"/>
      <c r="U47" s="21"/>
      <c r="V47" s="21"/>
      <c r="W47" s="21"/>
      <c r="X47" s="21"/>
      <c r="Y47" s="21"/>
      <c r="Z47" s="21"/>
      <c r="AA47" s="21"/>
      <c r="AB47" s="21"/>
    </row>
    <row r="48" spans="1:28">
      <c r="A48" s="21"/>
      <c r="B48" s="22" t="s">
        <v>262</v>
      </c>
      <c r="C48" s="21"/>
      <c r="D48" s="21"/>
      <c r="E48" s="21"/>
      <c r="F48" s="21"/>
      <c r="G48" s="64"/>
      <c r="H48" s="64"/>
      <c r="I48" s="64"/>
      <c r="J48" s="64"/>
      <c r="K48" s="64"/>
      <c r="L48" s="64"/>
      <c r="M48" s="64"/>
      <c r="N48" s="64"/>
      <c r="O48" s="64"/>
      <c r="P48" s="64"/>
      <c r="Q48" s="21"/>
      <c r="R48" s="21"/>
      <c r="S48" s="21"/>
      <c r="T48" s="21"/>
      <c r="U48" s="21"/>
      <c r="V48" s="21"/>
      <c r="W48" s="21"/>
      <c r="X48" s="21"/>
      <c r="Y48" s="21"/>
      <c r="Z48" s="21"/>
      <c r="AA48" s="21"/>
      <c r="AB48" s="21"/>
    </row>
    <row r="49" spans="1:28" ht="24.6" customHeight="1">
      <c r="A49" s="21"/>
      <c r="B49" s="21"/>
      <c r="C49" s="199" t="s">
        <v>644</v>
      </c>
      <c r="D49" s="199"/>
      <c r="E49" s="200"/>
      <c r="F49" s="215"/>
      <c r="G49" s="215"/>
      <c r="H49" s="215"/>
      <c r="I49" s="215"/>
      <c r="J49" s="215"/>
      <c r="K49" s="215"/>
      <c r="L49" s="215"/>
      <c r="M49" s="215"/>
      <c r="N49" s="215"/>
      <c r="O49" s="215"/>
      <c r="P49" s="215"/>
      <c r="Q49" s="215"/>
      <c r="R49" s="215"/>
      <c r="S49" s="21"/>
      <c r="T49" s="21"/>
      <c r="U49" s="21"/>
      <c r="V49" s="21"/>
      <c r="W49" s="21"/>
      <c r="X49" s="21"/>
      <c r="Y49" s="21"/>
      <c r="Z49" s="21"/>
      <c r="AA49" s="21"/>
      <c r="AB49" s="21"/>
    </row>
    <row r="50" spans="1:28">
      <c r="A50" s="21"/>
      <c r="B50" s="21"/>
      <c r="C50" s="22" t="s">
        <v>645</v>
      </c>
      <c r="D50" s="21"/>
      <c r="E50" s="21"/>
      <c r="F50" s="21"/>
      <c r="G50" s="21"/>
      <c r="H50" s="21"/>
      <c r="I50" s="21"/>
      <c r="J50" s="21"/>
      <c r="K50" s="21"/>
      <c r="L50" s="21"/>
      <c r="M50" s="21"/>
      <c r="N50" s="21"/>
      <c r="O50" s="21"/>
      <c r="P50" s="21"/>
      <c r="Q50" s="21"/>
      <c r="R50" s="21"/>
      <c r="S50" s="21"/>
      <c r="T50" s="21"/>
      <c r="U50" s="21"/>
      <c r="V50" s="21"/>
      <c r="W50" s="21"/>
      <c r="X50" s="21"/>
      <c r="Y50" s="21"/>
      <c r="Z50" s="21"/>
      <c r="AA50" s="21"/>
      <c r="AB50" s="21"/>
    </row>
    <row r="51" spans="1:28">
      <c r="A51" s="21"/>
      <c r="B51" s="21"/>
      <c r="C51" s="21"/>
      <c r="D51" s="21"/>
      <c r="E51" s="21"/>
      <c r="F51" s="27" t="s">
        <v>261</v>
      </c>
      <c r="G51" s="29"/>
      <c r="H51" s="29"/>
      <c r="I51" s="29"/>
      <c r="J51" s="29"/>
      <c r="K51" s="29"/>
      <c r="L51" s="29"/>
      <c r="M51" s="29"/>
      <c r="N51" s="29"/>
      <c r="O51" s="29"/>
      <c r="P51" s="29"/>
      <c r="Q51" s="29"/>
      <c r="R51" s="57"/>
      <c r="S51" s="21"/>
      <c r="T51" s="21"/>
      <c r="U51" s="21"/>
      <c r="V51" s="21"/>
      <c r="W51" s="21"/>
      <c r="X51" s="21"/>
      <c r="Y51" s="21"/>
      <c r="Z51" s="21"/>
      <c r="AA51" s="21"/>
      <c r="AB51" s="21"/>
    </row>
    <row r="52" spans="1:28">
      <c r="A52" s="21"/>
      <c r="B52" s="21"/>
      <c r="C52" s="21"/>
      <c r="D52" s="21"/>
      <c r="E52" s="21"/>
      <c r="F52" s="28" t="s">
        <v>260</v>
      </c>
      <c r="G52" s="30"/>
      <c r="H52" s="30"/>
      <c r="I52" s="30"/>
      <c r="J52" s="30"/>
      <c r="K52" s="30"/>
      <c r="L52" s="30"/>
      <c r="M52" s="30"/>
      <c r="N52" s="30"/>
      <c r="O52" s="30"/>
      <c r="P52" s="30"/>
      <c r="Q52" s="30"/>
      <c r="R52" s="59"/>
      <c r="S52" s="21"/>
      <c r="T52" s="21"/>
      <c r="U52" s="21"/>
      <c r="V52" s="21"/>
      <c r="W52" s="21"/>
      <c r="X52" s="21"/>
      <c r="Y52" s="21"/>
      <c r="Z52" s="21"/>
      <c r="AA52" s="21"/>
      <c r="AB52" s="21"/>
    </row>
    <row r="53" spans="1:28">
      <c r="A53" s="21"/>
      <c r="B53" s="21"/>
      <c r="C53" s="21"/>
      <c r="D53" s="21"/>
      <c r="E53" s="21"/>
      <c r="F53" s="28" t="s">
        <v>259</v>
      </c>
      <c r="G53" s="30"/>
      <c r="H53" s="30"/>
      <c r="I53" s="30"/>
      <c r="J53" s="30"/>
      <c r="K53" s="30"/>
      <c r="L53" s="30"/>
      <c r="M53" s="30"/>
      <c r="N53" s="30"/>
      <c r="O53" s="30"/>
      <c r="P53" s="30"/>
      <c r="Q53" s="30"/>
      <c r="R53" s="59"/>
      <c r="S53" s="21"/>
      <c r="T53" s="21"/>
      <c r="U53" s="21"/>
      <c r="V53" s="21"/>
      <c r="W53" s="21"/>
      <c r="X53" s="21"/>
      <c r="Y53" s="21"/>
      <c r="Z53" s="21"/>
      <c r="AA53" s="21"/>
      <c r="AB53" s="21"/>
    </row>
    <row r="54" spans="1:28">
      <c r="A54" s="21"/>
      <c r="B54" s="21"/>
      <c r="C54" s="21"/>
      <c r="D54" s="21"/>
      <c r="E54" s="21"/>
      <c r="F54" s="28" t="s">
        <v>258</v>
      </c>
      <c r="G54" s="30"/>
      <c r="H54" s="30"/>
      <c r="I54" s="30"/>
      <c r="J54" s="30"/>
      <c r="K54" s="30"/>
      <c r="L54" s="30"/>
      <c r="M54" s="30"/>
      <c r="N54" s="30"/>
      <c r="O54" s="30"/>
      <c r="P54" s="30"/>
      <c r="Q54" s="30"/>
      <c r="R54" s="59"/>
      <c r="S54" s="21"/>
      <c r="T54" s="21"/>
      <c r="U54" s="21"/>
      <c r="V54" s="21"/>
      <c r="W54" s="21"/>
      <c r="X54" s="21"/>
      <c r="Y54" s="21"/>
      <c r="Z54" s="21"/>
      <c r="AA54" s="21"/>
      <c r="AB54" s="21"/>
    </row>
    <row r="55" spans="1:28">
      <c r="A55" s="21"/>
      <c r="B55" s="21"/>
      <c r="C55" s="21"/>
      <c r="D55" s="21"/>
      <c r="E55" s="21"/>
      <c r="F55" s="33" t="s">
        <v>257</v>
      </c>
      <c r="G55" s="42"/>
      <c r="H55" s="42"/>
      <c r="I55" s="42"/>
      <c r="J55" s="42"/>
      <c r="K55" s="42"/>
      <c r="L55" s="42"/>
      <c r="M55" s="42"/>
      <c r="N55" s="42"/>
      <c r="O55" s="42"/>
      <c r="P55" s="42"/>
      <c r="Q55" s="42"/>
      <c r="R55" s="60"/>
      <c r="S55" s="21"/>
      <c r="T55" s="21"/>
      <c r="U55" s="21"/>
      <c r="V55" s="21"/>
      <c r="W55" s="21"/>
      <c r="X55" s="21"/>
      <c r="Y55" s="21"/>
      <c r="Z55" s="21"/>
      <c r="AA55" s="21"/>
      <c r="AB55" s="21"/>
    </row>
    <row r="56" spans="1:28">
      <c r="A56" s="21"/>
      <c r="B56" s="21"/>
      <c r="C56" s="21"/>
      <c r="D56" s="21"/>
      <c r="E56" s="65"/>
      <c r="F56" s="66" t="s">
        <v>6</v>
      </c>
      <c r="G56" s="212"/>
      <c r="H56" s="213"/>
      <c r="I56" s="213"/>
      <c r="J56" s="213"/>
      <c r="K56" s="213"/>
      <c r="L56" s="213"/>
      <c r="M56" s="213"/>
      <c r="N56" s="213"/>
      <c r="O56" s="213"/>
      <c r="P56" s="213"/>
      <c r="Q56" s="213"/>
      <c r="R56" s="214"/>
      <c r="S56" s="21"/>
      <c r="T56" s="21"/>
      <c r="U56" s="21"/>
      <c r="V56" s="21"/>
      <c r="W56" s="21"/>
      <c r="X56" s="21"/>
      <c r="Y56" s="21"/>
      <c r="Z56" s="21"/>
      <c r="AA56" s="21"/>
      <c r="AB56" s="21"/>
    </row>
    <row r="57" spans="1:28">
      <c r="A57" s="21"/>
      <c r="B57" s="21"/>
      <c r="C57" s="22" t="s">
        <v>646</v>
      </c>
      <c r="D57" s="21"/>
      <c r="E57" s="21"/>
      <c r="F57" s="21"/>
      <c r="G57" s="21"/>
      <c r="H57" s="21"/>
      <c r="I57" s="21"/>
      <c r="J57" s="21"/>
      <c r="K57" s="21"/>
      <c r="L57" s="21"/>
      <c r="M57" s="21"/>
      <c r="N57" s="21"/>
      <c r="O57" s="21"/>
      <c r="P57" s="21"/>
      <c r="Q57" s="21"/>
      <c r="R57" s="21"/>
      <c r="S57" s="21"/>
      <c r="T57" s="21"/>
      <c r="U57" s="21"/>
      <c r="V57" s="21"/>
      <c r="W57" s="21"/>
      <c r="X57" s="21"/>
      <c r="Y57" s="21"/>
      <c r="Z57" s="21"/>
      <c r="AA57" s="21"/>
      <c r="AB57" s="21"/>
    </row>
    <row r="58" spans="1:28">
      <c r="A58" s="21"/>
      <c r="B58" s="21"/>
      <c r="C58" s="21"/>
      <c r="D58" s="21"/>
      <c r="E58" s="21"/>
      <c r="F58" s="27" t="s">
        <v>256</v>
      </c>
      <c r="G58" s="29"/>
      <c r="H58" s="29"/>
      <c r="I58" s="29"/>
      <c r="J58" s="29"/>
      <c r="K58" s="29"/>
      <c r="L58" s="29"/>
      <c r="M58" s="29"/>
      <c r="N58" s="29"/>
      <c r="O58" s="29"/>
      <c r="P58" s="29"/>
      <c r="Q58" s="29"/>
      <c r="R58" s="57"/>
      <c r="S58" s="21"/>
      <c r="T58" s="21"/>
      <c r="U58" s="21"/>
      <c r="V58" s="21"/>
      <c r="W58" s="21"/>
      <c r="X58" s="21"/>
      <c r="Y58" s="21"/>
      <c r="Z58" s="21"/>
      <c r="AA58" s="21"/>
      <c r="AB58" s="21"/>
    </row>
    <row r="59" spans="1:28">
      <c r="A59" s="21"/>
      <c r="B59" s="21"/>
      <c r="C59" s="21"/>
      <c r="D59" s="21"/>
      <c r="E59" s="21"/>
      <c r="F59" s="28" t="s">
        <v>255</v>
      </c>
      <c r="G59" s="30"/>
      <c r="H59" s="30"/>
      <c r="I59" s="30"/>
      <c r="J59" s="30"/>
      <c r="K59" s="30"/>
      <c r="L59" s="30"/>
      <c r="M59" s="30"/>
      <c r="N59" s="30"/>
      <c r="O59" s="30"/>
      <c r="P59" s="30"/>
      <c r="Q59" s="30"/>
      <c r="R59" s="59"/>
      <c r="S59" s="21"/>
      <c r="T59" s="21"/>
      <c r="U59" s="21"/>
      <c r="V59" s="21"/>
      <c r="W59" s="21"/>
      <c r="X59" s="21"/>
      <c r="Y59" s="21"/>
      <c r="Z59" s="21"/>
      <c r="AA59" s="21"/>
      <c r="AB59" s="21"/>
    </row>
    <row r="60" spans="1:28">
      <c r="A60" s="21"/>
      <c r="B60" s="21"/>
      <c r="C60" s="21"/>
      <c r="D60" s="21"/>
      <c r="E60" s="21"/>
      <c r="F60" s="28" t="s">
        <v>254</v>
      </c>
      <c r="G60" s="30"/>
      <c r="H60" s="30"/>
      <c r="I60" s="30"/>
      <c r="J60" s="30"/>
      <c r="K60" s="30"/>
      <c r="L60" s="30"/>
      <c r="M60" s="30"/>
      <c r="N60" s="30"/>
      <c r="O60" s="30"/>
      <c r="P60" s="30"/>
      <c r="Q60" s="30"/>
      <c r="R60" s="59"/>
      <c r="S60" s="21"/>
      <c r="T60" s="21"/>
      <c r="U60" s="21"/>
      <c r="V60" s="21"/>
      <c r="W60" s="21"/>
      <c r="X60" s="21"/>
      <c r="Y60" s="21"/>
      <c r="Z60" s="21"/>
      <c r="AA60" s="21"/>
      <c r="AB60" s="21"/>
    </row>
    <row r="61" spans="1:28">
      <c r="A61" s="21"/>
      <c r="B61" s="21"/>
      <c r="C61" s="21"/>
      <c r="D61" s="21"/>
      <c r="E61" s="21"/>
      <c r="F61" s="33" t="s">
        <v>253</v>
      </c>
      <c r="G61" s="42"/>
      <c r="H61" s="42"/>
      <c r="I61" s="42"/>
      <c r="J61" s="42"/>
      <c r="K61" s="42"/>
      <c r="L61" s="42"/>
      <c r="M61" s="42"/>
      <c r="N61" s="42"/>
      <c r="O61" s="42"/>
      <c r="P61" s="42"/>
      <c r="Q61" s="42"/>
      <c r="R61" s="60"/>
      <c r="S61" s="21"/>
      <c r="T61" s="21"/>
      <c r="U61" s="21"/>
      <c r="V61" s="21"/>
      <c r="W61" s="21"/>
      <c r="X61" s="21"/>
      <c r="Y61" s="21"/>
      <c r="Z61" s="21"/>
      <c r="AA61" s="21"/>
      <c r="AB61" s="21"/>
    </row>
    <row r="62" spans="1:28">
      <c r="A62" s="21"/>
      <c r="B62" s="21"/>
      <c r="C62" s="21"/>
      <c r="D62" s="21"/>
      <c r="E62" s="65"/>
      <c r="F62" s="66" t="s">
        <v>6</v>
      </c>
      <c r="G62" s="212"/>
      <c r="H62" s="213"/>
      <c r="I62" s="213"/>
      <c r="J62" s="213"/>
      <c r="K62" s="213"/>
      <c r="L62" s="213"/>
      <c r="M62" s="213"/>
      <c r="N62" s="213"/>
      <c r="O62" s="213"/>
      <c r="P62" s="213"/>
      <c r="Q62" s="213"/>
      <c r="R62" s="214"/>
      <c r="S62" s="21"/>
      <c r="T62" s="21"/>
      <c r="U62" s="21"/>
      <c r="V62" s="21"/>
      <c r="W62" s="21"/>
      <c r="X62" s="21"/>
      <c r="Y62" s="21"/>
      <c r="Z62" s="21"/>
      <c r="AA62" s="21"/>
      <c r="AB62" s="21"/>
    </row>
    <row r="63" spans="1:28">
      <c r="A63" s="21"/>
      <c r="B63" s="21"/>
      <c r="C63" s="22" t="s">
        <v>647</v>
      </c>
      <c r="D63" s="21"/>
      <c r="E63" s="21"/>
      <c r="F63" s="21"/>
      <c r="G63" s="21"/>
      <c r="H63" s="21"/>
      <c r="I63" s="21"/>
      <c r="J63" s="21"/>
      <c r="K63" s="21"/>
      <c r="L63" s="21"/>
      <c r="M63" s="21"/>
      <c r="N63" s="21"/>
      <c r="O63" s="21"/>
      <c r="P63" s="21"/>
      <c r="Q63" s="21"/>
      <c r="R63" s="21"/>
      <c r="S63" s="21"/>
      <c r="T63" s="21"/>
      <c r="U63" s="21"/>
      <c r="V63" s="21"/>
      <c r="W63" s="21"/>
      <c r="X63" s="21"/>
      <c r="Y63" s="21"/>
      <c r="Z63" s="21"/>
      <c r="AA63" s="21"/>
      <c r="AB63" s="21"/>
    </row>
    <row r="64" spans="1:28">
      <c r="A64" s="21"/>
      <c r="B64" s="21"/>
      <c r="C64" s="21"/>
      <c r="D64" s="21"/>
      <c r="E64" s="21"/>
      <c r="F64" s="27" t="s">
        <v>252</v>
      </c>
      <c r="G64" s="29"/>
      <c r="H64" s="29"/>
      <c r="I64" s="29"/>
      <c r="J64" s="29"/>
      <c r="K64" s="29"/>
      <c r="L64" s="29"/>
      <c r="M64" s="29"/>
      <c r="N64" s="29"/>
      <c r="O64" s="29"/>
      <c r="P64" s="29"/>
      <c r="Q64" s="29"/>
      <c r="R64" s="57"/>
      <c r="S64" s="21"/>
      <c r="T64" s="21"/>
      <c r="U64" s="21"/>
      <c r="V64" s="21"/>
      <c r="W64" s="21"/>
      <c r="X64" s="21"/>
      <c r="Y64" s="21"/>
      <c r="Z64" s="21"/>
      <c r="AA64" s="21"/>
      <c r="AB64" s="21"/>
    </row>
    <row r="65" spans="1:29">
      <c r="A65" s="21"/>
      <c r="B65" s="21"/>
      <c r="C65" s="21"/>
      <c r="D65" s="21"/>
      <c r="E65" s="21"/>
      <c r="F65" s="28" t="s">
        <v>251</v>
      </c>
      <c r="G65" s="30"/>
      <c r="H65" s="30"/>
      <c r="I65" s="30"/>
      <c r="J65" s="30"/>
      <c r="K65" s="30"/>
      <c r="L65" s="30"/>
      <c r="M65" s="30"/>
      <c r="N65" s="30"/>
      <c r="O65" s="30"/>
      <c r="P65" s="30"/>
      <c r="Q65" s="30"/>
      <c r="R65" s="59"/>
      <c r="S65" s="21"/>
      <c r="T65" s="21"/>
      <c r="U65" s="21"/>
      <c r="V65" s="21"/>
      <c r="W65" s="21"/>
      <c r="X65" s="21"/>
      <c r="Y65" s="21"/>
      <c r="Z65" s="21"/>
      <c r="AA65" s="21"/>
      <c r="AB65" s="21"/>
    </row>
    <row r="66" spans="1:29">
      <c r="A66" s="21"/>
      <c r="B66" s="21"/>
      <c r="C66" s="21"/>
      <c r="D66" s="21"/>
      <c r="E66" s="21"/>
      <c r="F66" s="28" t="s">
        <v>250</v>
      </c>
      <c r="G66" s="30"/>
      <c r="H66" s="30"/>
      <c r="I66" s="30"/>
      <c r="J66" s="30"/>
      <c r="K66" s="30"/>
      <c r="L66" s="30"/>
      <c r="M66" s="30"/>
      <c r="N66" s="30"/>
      <c r="O66" s="30"/>
      <c r="P66" s="30"/>
      <c r="Q66" s="30"/>
      <c r="R66" s="59"/>
      <c r="S66" s="21"/>
      <c r="T66" s="21"/>
      <c r="U66" s="21"/>
      <c r="V66" s="21"/>
      <c r="W66" s="21"/>
      <c r="X66" s="21"/>
      <c r="Y66" s="21"/>
      <c r="Z66" s="21"/>
      <c r="AA66" s="21"/>
      <c r="AB66" s="21"/>
    </row>
    <row r="67" spans="1:29">
      <c r="A67" s="21"/>
      <c r="B67" s="21"/>
      <c r="C67" s="21"/>
      <c r="D67" s="21"/>
      <c r="E67" s="21"/>
      <c r="F67" s="28" t="s">
        <v>249</v>
      </c>
      <c r="G67" s="30"/>
      <c r="H67" s="30"/>
      <c r="I67" s="30"/>
      <c r="J67" s="30"/>
      <c r="K67" s="30"/>
      <c r="L67" s="30"/>
      <c r="M67" s="30"/>
      <c r="N67" s="30"/>
      <c r="O67" s="30"/>
      <c r="P67" s="30"/>
      <c r="Q67" s="30"/>
      <c r="R67" s="59"/>
      <c r="S67" s="21"/>
      <c r="T67" s="21"/>
      <c r="U67" s="21"/>
      <c r="V67" s="21"/>
      <c r="W67" s="21"/>
      <c r="X67" s="21"/>
      <c r="Y67" s="21"/>
      <c r="Z67" s="21"/>
      <c r="AA67" s="21"/>
      <c r="AB67" s="21"/>
    </row>
    <row r="68" spans="1:29">
      <c r="A68" s="21"/>
      <c r="B68" s="21"/>
      <c r="C68" s="21"/>
      <c r="D68" s="21"/>
      <c r="E68" s="21"/>
      <c r="F68" s="31" t="s">
        <v>248</v>
      </c>
      <c r="G68" s="32"/>
      <c r="H68" s="32"/>
      <c r="I68" s="32"/>
      <c r="J68" s="32"/>
      <c r="K68" s="32"/>
      <c r="L68" s="32"/>
      <c r="M68" s="32"/>
      <c r="N68" s="32"/>
      <c r="O68" s="32"/>
      <c r="P68" s="32"/>
      <c r="Q68" s="32"/>
      <c r="R68" s="60"/>
      <c r="S68" s="21"/>
      <c r="T68" s="21"/>
      <c r="U68" s="21"/>
      <c r="V68" s="21"/>
      <c r="W68" s="21"/>
      <c r="X68" s="21"/>
      <c r="Y68" s="21"/>
      <c r="Z68" s="21"/>
      <c r="AA68" s="21"/>
      <c r="AB68" s="21"/>
    </row>
    <row r="69" spans="1:29">
      <c r="A69" s="21"/>
      <c r="B69" s="21"/>
      <c r="C69" s="21"/>
      <c r="D69" s="21"/>
      <c r="E69" s="65"/>
      <c r="F69" s="66" t="s">
        <v>6</v>
      </c>
      <c r="G69" s="212"/>
      <c r="H69" s="213"/>
      <c r="I69" s="213"/>
      <c r="J69" s="213"/>
      <c r="K69" s="213"/>
      <c r="L69" s="213"/>
      <c r="M69" s="213"/>
      <c r="N69" s="213"/>
      <c r="O69" s="213"/>
      <c r="P69" s="213"/>
      <c r="Q69" s="213"/>
      <c r="R69" s="214"/>
      <c r="S69" s="21"/>
      <c r="T69" s="21"/>
      <c r="U69" s="21"/>
      <c r="V69" s="21"/>
      <c r="W69" s="21"/>
      <c r="X69" s="21"/>
      <c r="Y69" s="21"/>
      <c r="Z69" s="21"/>
      <c r="AA69" s="21"/>
      <c r="AB69" s="21"/>
    </row>
    <row r="70" spans="1:29">
      <c r="A70" s="21"/>
      <c r="B70" s="22" t="s">
        <v>247</v>
      </c>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row>
    <row r="71" spans="1:29" s="12" customFormat="1" ht="80.099999999999994" customHeight="1">
      <c r="A71" s="67"/>
      <c r="B71" s="67"/>
      <c r="C71" s="36"/>
      <c r="D71" s="36"/>
      <c r="E71" s="36"/>
      <c r="F71" s="36"/>
      <c r="G71" s="36"/>
      <c r="H71" s="36"/>
      <c r="I71" s="36"/>
      <c r="J71" s="36"/>
      <c r="K71" s="36"/>
      <c r="L71" s="36"/>
      <c r="M71" s="68" t="s">
        <v>625</v>
      </c>
      <c r="N71" s="68"/>
      <c r="O71" s="37" t="s">
        <v>246</v>
      </c>
      <c r="P71" s="69" t="s">
        <v>245</v>
      </c>
      <c r="Q71" s="69" t="s">
        <v>244</v>
      </c>
      <c r="R71" s="69" t="s">
        <v>243</v>
      </c>
      <c r="S71" s="69" t="s">
        <v>242</v>
      </c>
      <c r="T71" s="69" t="s">
        <v>241</v>
      </c>
      <c r="U71" s="69" t="s">
        <v>240</v>
      </c>
      <c r="V71" s="69" t="s">
        <v>239</v>
      </c>
      <c r="W71" s="69" t="s">
        <v>238</v>
      </c>
      <c r="X71" s="69" t="s">
        <v>237</v>
      </c>
      <c r="Y71" s="69" t="s">
        <v>236</v>
      </c>
      <c r="Z71" s="69" t="s">
        <v>235</v>
      </c>
      <c r="AA71" s="69" t="s">
        <v>138</v>
      </c>
      <c r="AB71" s="70" t="s">
        <v>234</v>
      </c>
      <c r="AC71" s="13"/>
    </row>
    <row r="72" spans="1:29">
      <c r="A72" s="21"/>
      <c r="B72" s="21"/>
      <c r="C72" s="22" t="s">
        <v>233</v>
      </c>
      <c r="D72" s="21"/>
      <c r="E72" s="21"/>
      <c r="F72" s="21"/>
      <c r="G72" s="21"/>
      <c r="H72" s="21"/>
      <c r="I72" s="21"/>
      <c r="J72" s="21"/>
      <c r="K72" s="21"/>
      <c r="L72" s="21"/>
      <c r="M72" s="21"/>
      <c r="N72" s="21"/>
      <c r="O72" s="71"/>
      <c r="P72" s="71"/>
      <c r="Q72" s="71"/>
      <c r="R72" s="71"/>
      <c r="S72" s="71"/>
      <c r="T72" s="71"/>
      <c r="U72" s="71"/>
      <c r="V72" s="71"/>
      <c r="W72" s="71"/>
      <c r="X72" s="71"/>
      <c r="Y72" s="71"/>
      <c r="Z72" s="71"/>
      <c r="AA72" s="71"/>
      <c r="AB72" s="71"/>
    </row>
    <row r="73" spans="1:29">
      <c r="A73" s="21"/>
      <c r="B73" s="21"/>
      <c r="C73" s="21"/>
      <c r="D73" s="72" t="s">
        <v>232</v>
      </c>
      <c r="E73" s="73"/>
      <c r="F73" s="73"/>
      <c r="G73" s="73"/>
      <c r="H73" s="73"/>
      <c r="I73" s="73"/>
      <c r="J73" s="73"/>
      <c r="K73" s="73"/>
      <c r="L73" s="73"/>
      <c r="M73" s="73"/>
      <c r="N73" s="73"/>
      <c r="O73" s="81" t="s">
        <v>207</v>
      </c>
      <c r="P73" s="81" t="s">
        <v>207</v>
      </c>
      <c r="Q73" s="81" t="s">
        <v>207</v>
      </c>
      <c r="R73" s="81" t="s">
        <v>207</v>
      </c>
      <c r="S73" s="81" t="s">
        <v>207</v>
      </c>
      <c r="T73" s="81" t="s">
        <v>207</v>
      </c>
      <c r="U73" s="81" t="s">
        <v>207</v>
      </c>
      <c r="V73" s="81" t="s">
        <v>207</v>
      </c>
      <c r="W73" s="81" t="s">
        <v>207</v>
      </c>
      <c r="X73" s="81" t="s">
        <v>207</v>
      </c>
      <c r="Y73" s="81" t="s">
        <v>207</v>
      </c>
      <c r="Z73" s="81" t="s">
        <v>207</v>
      </c>
      <c r="AA73" s="81" t="s">
        <v>207</v>
      </c>
      <c r="AB73" s="81" t="s">
        <v>207</v>
      </c>
    </row>
    <row r="74" spans="1:29">
      <c r="A74" s="21"/>
      <c r="B74" s="21"/>
      <c r="C74" s="21"/>
      <c r="D74" s="74" t="s">
        <v>231</v>
      </c>
      <c r="E74" s="75"/>
      <c r="F74" s="75"/>
      <c r="G74" s="75"/>
      <c r="H74" s="75"/>
      <c r="I74" s="75"/>
      <c r="J74" s="75"/>
      <c r="K74" s="75"/>
      <c r="L74" s="75"/>
      <c r="M74" s="75"/>
      <c r="N74" s="75"/>
      <c r="O74" s="82" t="s">
        <v>207</v>
      </c>
      <c r="P74" s="82" t="s">
        <v>207</v>
      </c>
      <c r="Q74" s="82" t="s">
        <v>207</v>
      </c>
      <c r="R74" s="82" t="s">
        <v>207</v>
      </c>
      <c r="S74" s="82" t="s">
        <v>207</v>
      </c>
      <c r="T74" s="82" t="s">
        <v>207</v>
      </c>
      <c r="U74" s="82" t="s">
        <v>207</v>
      </c>
      <c r="V74" s="82" t="s">
        <v>207</v>
      </c>
      <c r="W74" s="82" t="s">
        <v>207</v>
      </c>
      <c r="X74" s="82" t="s">
        <v>207</v>
      </c>
      <c r="Y74" s="82" t="s">
        <v>207</v>
      </c>
      <c r="Z74" s="82" t="s">
        <v>207</v>
      </c>
      <c r="AA74" s="82" t="s">
        <v>207</v>
      </c>
      <c r="AB74" s="82" t="s">
        <v>207</v>
      </c>
    </row>
    <row r="75" spans="1:29">
      <c r="A75" s="21"/>
      <c r="B75" s="21"/>
      <c r="C75" s="21"/>
      <c r="D75" s="74" t="s">
        <v>230</v>
      </c>
      <c r="E75" s="75"/>
      <c r="F75" s="75"/>
      <c r="G75" s="75"/>
      <c r="H75" s="75"/>
      <c r="I75" s="75"/>
      <c r="J75" s="75"/>
      <c r="K75" s="75"/>
      <c r="L75" s="75"/>
      <c r="M75" s="75"/>
      <c r="N75" s="75"/>
      <c r="O75" s="82" t="s">
        <v>207</v>
      </c>
      <c r="P75" s="82" t="s">
        <v>207</v>
      </c>
      <c r="Q75" s="82" t="s">
        <v>207</v>
      </c>
      <c r="R75" s="82" t="s">
        <v>207</v>
      </c>
      <c r="S75" s="82" t="s">
        <v>207</v>
      </c>
      <c r="T75" s="82" t="s">
        <v>207</v>
      </c>
      <c r="U75" s="82" t="s">
        <v>207</v>
      </c>
      <c r="V75" s="82" t="s">
        <v>207</v>
      </c>
      <c r="W75" s="82" t="s">
        <v>207</v>
      </c>
      <c r="X75" s="82" t="s">
        <v>207</v>
      </c>
      <c r="Y75" s="82" t="s">
        <v>207</v>
      </c>
      <c r="Z75" s="82" t="s">
        <v>207</v>
      </c>
      <c r="AA75" s="82" t="s">
        <v>207</v>
      </c>
      <c r="AB75" s="82" t="s">
        <v>207</v>
      </c>
    </row>
    <row r="76" spans="1:29">
      <c r="A76" s="21"/>
      <c r="B76" s="21"/>
      <c r="C76" s="21"/>
      <c r="D76" s="74" t="s">
        <v>229</v>
      </c>
      <c r="E76" s="75"/>
      <c r="F76" s="75"/>
      <c r="G76" s="75"/>
      <c r="H76" s="75"/>
      <c r="I76" s="75"/>
      <c r="J76" s="75"/>
      <c r="K76" s="75"/>
      <c r="L76" s="75"/>
      <c r="M76" s="75"/>
      <c r="N76" s="75"/>
      <c r="O76" s="82" t="s">
        <v>207</v>
      </c>
      <c r="P76" s="82" t="s">
        <v>207</v>
      </c>
      <c r="Q76" s="82" t="s">
        <v>207</v>
      </c>
      <c r="R76" s="82" t="s">
        <v>207</v>
      </c>
      <c r="S76" s="82" t="s">
        <v>207</v>
      </c>
      <c r="T76" s="82" t="s">
        <v>207</v>
      </c>
      <c r="U76" s="82" t="s">
        <v>207</v>
      </c>
      <c r="V76" s="82" t="s">
        <v>207</v>
      </c>
      <c r="W76" s="82" t="s">
        <v>207</v>
      </c>
      <c r="X76" s="82" t="s">
        <v>207</v>
      </c>
      <c r="Y76" s="82" t="s">
        <v>207</v>
      </c>
      <c r="Z76" s="82" t="s">
        <v>207</v>
      </c>
      <c r="AA76" s="82" t="s">
        <v>207</v>
      </c>
      <c r="AB76" s="82" t="s">
        <v>207</v>
      </c>
    </row>
    <row r="77" spans="1:29">
      <c r="A77" s="21"/>
      <c r="B77" s="21"/>
      <c r="C77" s="21"/>
      <c r="D77" s="74" t="s">
        <v>228</v>
      </c>
      <c r="E77" s="75"/>
      <c r="F77" s="75"/>
      <c r="G77" s="75"/>
      <c r="H77" s="75"/>
      <c r="I77" s="75"/>
      <c r="J77" s="75"/>
      <c r="K77" s="75"/>
      <c r="L77" s="75"/>
      <c r="M77" s="75"/>
      <c r="N77" s="75"/>
      <c r="O77" s="82" t="s">
        <v>207</v>
      </c>
      <c r="P77" s="82" t="s">
        <v>207</v>
      </c>
      <c r="Q77" s="82" t="s">
        <v>207</v>
      </c>
      <c r="R77" s="82" t="s">
        <v>207</v>
      </c>
      <c r="S77" s="82" t="s">
        <v>207</v>
      </c>
      <c r="T77" s="82" t="s">
        <v>207</v>
      </c>
      <c r="U77" s="82" t="s">
        <v>207</v>
      </c>
      <c r="V77" s="82" t="s">
        <v>207</v>
      </c>
      <c r="W77" s="82" t="s">
        <v>207</v>
      </c>
      <c r="X77" s="82" t="s">
        <v>207</v>
      </c>
      <c r="Y77" s="82" t="s">
        <v>207</v>
      </c>
      <c r="Z77" s="82" t="s">
        <v>207</v>
      </c>
      <c r="AA77" s="82" t="s">
        <v>207</v>
      </c>
      <c r="AB77" s="82" t="s">
        <v>207</v>
      </c>
    </row>
    <row r="78" spans="1:29">
      <c r="A78" s="21"/>
      <c r="B78" s="21"/>
      <c r="C78" s="21"/>
      <c r="D78" s="74" t="s">
        <v>227</v>
      </c>
      <c r="E78" s="75"/>
      <c r="F78" s="75"/>
      <c r="G78" s="75"/>
      <c r="H78" s="75"/>
      <c r="I78" s="75"/>
      <c r="J78" s="75"/>
      <c r="K78" s="75"/>
      <c r="L78" s="75"/>
      <c r="M78" s="75"/>
      <c r="N78" s="75"/>
      <c r="O78" s="82" t="s">
        <v>207</v>
      </c>
      <c r="P78" s="82" t="s">
        <v>207</v>
      </c>
      <c r="Q78" s="82" t="s">
        <v>207</v>
      </c>
      <c r="R78" s="82" t="s">
        <v>207</v>
      </c>
      <c r="S78" s="82" t="s">
        <v>207</v>
      </c>
      <c r="T78" s="82" t="s">
        <v>207</v>
      </c>
      <c r="U78" s="82" t="s">
        <v>207</v>
      </c>
      <c r="V78" s="82" t="s">
        <v>207</v>
      </c>
      <c r="W78" s="82" t="s">
        <v>207</v>
      </c>
      <c r="X78" s="82" t="s">
        <v>207</v>
      </c>
      <c r="Y78" s="82" t="s">
        <v>207</v>
      </c>
      <c r="Z78" s="82" t="s">
        <v>207</v>
      </c>
      <c r="AA78" s="82" t="s">
        <v>207</v>
      </c>
      <c r="AB78" s="82" t="s">
        <v>207</v>
      </c>
    </row>
    <row r="79" spans="1:29">
      <c r="A79" s="21"/>
      <c r="B79" s="21"/>
      <c r="C79" s="21"/>
      <c r="D79" s="74" t="s">
        <v>226</v>
      </c>
      <c r="E79" s="75"/>
      <c r="F79" s="75"/>
      <c r="G79" s="75"/>
      <c r="H79" s="75"/>
      <c r="I79" s="75"/>
      <c r="J79" s="75"/>
      <c r="K79" s="75"/>
      <c r="L79" s="75"/>
      <c r="M79" s="75"/>
      <c r="N79" s="75"/>
      <c r="O79" s="82" t="s">
        <v>207</v>
      </c>
      <c r="P79" s="82" t="s">
        <v>207</v>
      </c>
      <c r="Q79" s="82" t="s">
        <v>207</v>
      </c>
      <c r="R79" s="82" t="s">
        <v>207</v>
      </c>
      <c r="S79" s="82" t="s">
        <v>207</v>
      </c>
      <c r="T79" s="82" t="s">
        <v>207</v>
      </c>
      <c r="U79" s="82" t="s">
        <v>207</v>
      </c>
      <c r="V79" s="82" t="s">
        <v>207</v>
      </c>
      <c r="W79" s="82" t="s">
        <v>207</v>
      </c>
      <c r="X79" s="82" t="s">
        <v>207</v>
      </c>
      <c r="Y79" s="82" t="s">
        <v>207</v>
      </c>
      <c r="Z79" s="82" t="s">
        <v>207</v>
      </c>
      <c r="AA79" s="82" t="s">
        <v>207</v>
      </c>
      <c r="AB79" s="82" t="s">
        <v>207</v>
      </c>
    </row>
    <row r="80" spans="1:29">
      <c r="A80" s="21"/>
      <c r="B80" s="21"/>
      <c r="C80" s="21"/>
      <c r="D80" s="74" t="s">
        <v>225</v>
      </c>
      <c r="E80" s="75"/>
      <c r="F80" s="75"/>
      <c r="G80" s="75"/>
      <c r="H80" s="75"/>
      <c r="I80" s="75"/>
      <c r="J80" s="75"/>
      <c r="K80" s="75"/>
      <c r="L80" s="75"/>
      <c r="M80" s="75"/>
      <c r="N80" s="75"/>
      <c r="O80" s="82" t="s">
        <v>207</v>
      </c>
      <c r="P80" s="82" t="s">
        <v>207</v>
      </c>
      <c r="Q80" s="82" t="s">
        <v>207</v>
      </c>
      <c r="R80" s="82" t="s">
        <v>207</v>
      </c>
      <c r="S80" s="82" t="s">
        <v>207</v>
      </c>
      <c r="T80" s="82" t="s">
        <v>207</v>
      </c>
      <c r="U80" s="82" t="s">
        <v>207</v>
      </c>
      <c r="V80" s="82" t="s">
        <v>207</v>
      </c>
      <c r="W80" s="82" t="s">
        <v>207</v>
      </c>
      <c r="X80" s="82" t="s">
        <v>207</v>
      </c>
      <c r="Y80" s="82" t="s">
        <v>207</v>
      </c>
      <c r="Z80" s="82" t="s">
        <v>207</v>
      </c>
      <c r="AA80" s="82" t="s">
        <v>207</v>
      </c>
      <c r="AB80" s="82" t="s">
        <v>207</v>
      </c>
    </row>
    <row r="81" spans="1:29">
      <c r="A81" s="21"/>
      <c r="B81" s="21"/>
      <c r="C81" s="21"/>
      <c r="D81" s="33" t="s">
        <v>224</v>
      </c>
      <c r="E81" s="42"/>
      <c r="F81" s="42"/>
      <c r="G81" s="42"/>
      <c r="H81" s="42"/>
      <c r="I81" s="42"/>
      <c r="J81" s="42"/>
      <c r="K81" s="42"/>
      <c r="L81" s="42"/>
      <c r="M81" s="42"/>
      <c r="N81" s="42"/>
      <c r="O81" s="83" t="s">
        <v>207</v>
      </c>
      <c r="P81" s="83" t="s">
        <v>207</v>
      </c>
      <c r="Q81" s="83" t="s">
        <v>207</v>
      </c>
      <c r="R81" s="83" t="s">
        <v>207</v>
      </c>
      <c r="S81" s="83" t="s">
        <v>207</v>
      </c>
      <c r="T81" s="83" t="s">
        <v>207</v>
      </c>
      <c r="U81" s="83" t="s">
        <v>207</v>
      </c>
      <c r="V81" s="83" t="s">
        <v>207</v>
      </c>
      <c r="W81" s="83" t="s">
        <v>207</v>
      </c>
      <c r="X81" s="83" t="s">
        <v>207</v>
      </c>
      <c r="Y81" s="83" t="s">
        <v>207</v>
      </c>
      <c r="Z81" s="83" t="s">
        <v>207</v>
      </c>
      <c r="AA81" s="83" t="s">
        <v>207</v>
      </c>
      <c r="AB81" s="83" t="s">
        <v>207</v>
      </c>
    </row>
    <row r="82" spans="1:29" ht="20.100000000000001" customHeight="1">
      <c r="A82" s="21"/>
      <c r="B82" s="21"/>
      <c r="C82" s="53" t="s">
        <v>223</v>
      </c>
      <c r="D82" s="21"/>
      <c r="E82" s="21"/>
      <c r="F82" s="21"/>
      <c r="G82" s="21"/>
      <c r="H82" s="21"/>
      <c r="I82" s="21"/>
      <c r="J82" s="21"/>
      <c r="K82" s="21"/>
      <c r="L82" s="21"/>
      <c r="M82" s="21"/>
      <c r="N82" s="21"/>
      <c r="O82" s="76"/>
      <c r="P82" s="76"/>
      <c r="Q82" s="76"/>
      <c r="R82" s="76"/>
      <c r="S82" s="76"/>
      <c r="T82" s="76"/>
      <c r="U82" s="76"/>
      <c r="V82" s="76"/>
      <c r="W82" s="76"/>
      <c r="X82" s="76"/>
      <c r="Y82" s="76"/>
      <c r="Z82" s="76"/>
      <c r="AA82" s="76"/>
      <c r="AB82" s="76"/>
    </row>
    <row r="83" spans="1:29">
      <c r="A83" s="21"/>
      <c r="B83" s="21"/>
      <c r="C83" s="21"/>
      <c r="D83" s="72" t="s">
        <v>222</v>
      </c>
      <c r="E83" s="73"/>
      <c r="F83" s="73"/>
      <c r="G83" s="73"/>
      <c r="H83" s="73"/>
      <c r="I83" s="73"/>
      <c r="J83" s="73"/>
      <c r="K83" s="73"/>
      <c r="L83" s="73"/>
      <c r="M83" s="73"/>
      <c r="N83" s="73"/>
      <c r="O83" s="81" t="s">
        <v>207</v>
      </c>
      <c r="P83" s="81" t="s">
        <v>207</v>
      </c>
      <c r="Q83" s="81" t="s">
        <v>207</v>
      </c>
      <c r="R83" s="81" t="s">
        <v>207</v>
      </c>
      <c r="S83" s="81" t="s">
        <v>207</v>
      </c>
      <c r="T83" s="81" t="s">
        <v>207</v>
      </c>
      <c r="U83" s="81" t="s">
        <v>207</v>
      </c>
      <c r="V83" s="81" t="s">
        <v>207</v>
      </c>
      <c r="W83" s="81" t="s">
        <v>207</v>
      </c>
      <c r="X83" s="81" t="s">
        <v>207</v>
      </c>
      <c r="Y83" s="81" t="s">
        <v>207</v>
      </c>
      <c r="Z83" s="81" t="s">
        <v>207</v>
      </c>
      <c r="AA83" s="81" t="s">
        <v>207</v>
      </c>
      <c r="AB83" s="81" t="s">
        <v>207</v>
      </c>
    </row>
    <row r="84" spans="1:29">
      <c r="A84" s="21"/>
      <c r="B84" s="21"/>
      <c r="C84" s="21"/>
      <c r="D84" s="74" t="s">
        <v>221</v>
      </c>
      <c r="E84" s="75"/>
      <c r="F84" s="75"/>
      <c r="G84" s="75"/>
      <c r="H84" s="75"/>
      <c r="I84" s="75"/>
      <c r="J84" s="75"/>
      <c r="K84" s="75"/>
      <c r="L84" s="75"/>
      <c r="M84" s="75"/>
      <c r="N84" s="75"/>
      <c r="O84" s="82" t="s">
        <v>207</v>
      </c>
      <c r="P84" s="82" t="s">
        <v>207</v>
      </c>
      <c r="Q84" s="82" t="s">
        <v>207</v>
      </c>
      <c r="R84" s="82" t="s">
        <v>207</v>
      </c>
      <c r="S84" s="82" t="s">
        <v>207</v>
      </c>
      <c r="T84" s="82" t="s">
        <v>207</v>
      </c>
      <c r="U84" s="82" t="s">
        <v>207</v>
      </c>
      <c r="V84" s="82" t="s">
        <v>207</v>
      </c>
      <c r="W84" s="82" t="s">
        <v>207</v>
      </c>
      <c r="X84" s="82" t="s">
        <v>207</v>
      </c>
      <c r="Y84" s="82" t="s">
        <v>207</v>
      </c>
      <c r="Z84" s="82" t="s">
        <v>207</v>
      </c>
      <c r="AA84" s="82" t="s">
        <v>207</v>
      </c>
      <c r="AB84" s="82" t="s">
        <v>207</v>
      </c>
    </row>
    <row r="85" spans="1:29">
      <c r="A85" s="21"/>
      <c r="B85" s="21"/>
      <c r="C85" s="21"/>
      <c r="D85" s="74" t="s">
        <v>397</v>
      </c>
      <c r="E85" s="75"/>
      <c r="F85" s="75"/>
      <c r="G85" s="75"/>
      <c r="H85" s="75"/>
      <c r="I85" s="75"/>
      <c r="J85" s="75"/>
      <c r="K85" s="75"/>
      <c r="L85" s="75"/>
      <c r="M85" s="75"/>
      <c r="N85" s="75"/>
      <c r="O85" s="82" t="s">
        <v>207</v>
      </c>
      <c r="P85" s="82" t="s">
        <v>207</v>
      </c>
      <c r="Q85" s="82" t="s">
        <v>207</v>
      </c>
      <c r="R85" s="82" t="s">
        <v>207</v>
      </c>
      <c r="S85" s="82" t="s">
        <v>207</v>
      </c>
      <c r="T85" s="82" t="s">
        <v>207</v>
      </c>
      <c r="U85" s="82" t="s">
        <v>207</v>
      </c>
      <c r="V85" s="82" t="s">
        <v>207</v>
      </c>
      <c r="W85" s="82" t="s">
        <v>207</v>
      </c>
      <c r="X85" s="82" t="s">
        <v>207</v>
      </c>
      <c r="Y85" s="82" t="s">
        <v>207</v>
      </c>
      <c r="Z85" s="82" t="s">
        <v>207</v>
      </c>
      <c r="AA85" s="82" t="s">
        <v>207</v>
      </c>
      <c r="AB85" s="82" t="s">
        <v>207</v>
      </c>
    </row>
    <row r="86" spans="1:29">
      <c r="A86" s="21"/>
      <c r="B86" s="21"/>
      <c r="C86" s="21"/>
      <c r="D86" s="74" t="s">
        <v>220</v>
      </c>
      <c r="E86" s="75"/>
      <c r="F86" s="75"/>
      <c r="G86" s="75"/>
      <c r="H86" s="75"/>
      <c r="I86" s="75"/>
      <c r="J86" s="75"/>
      <c r="K86" s="75"/>
      <c r="L86" s="75"/>
      <c r="M86" s="75"/>
      <c r="N86" s="75"/>
      <c r="O86" s="82" t="s">
        <v>207</v>
      </c>
      <c r="P86" s="82" t="s">
        <v>207</v>
      </c>
      <c r="Q86" s="82" t="s">
        <v>207</v>
      </c>
      <c r="R86" s="82" t="s">
        <v>207</v>
      </c>
      <c r="S86" s="82" t="s">
        <v>207</v>
      </c>
      <c r="T86" s="82" t="s">
        <v>207</v>
      </c>
      <c r="U86" s="82" t="s">
        <v>207</v>
      </c>
      <c r="V86" s="82" t="s">
        <v>207</v>
      </c>
      <c r="W86" s="82" t="s">
        <v>207</v>
      </c>
      <c r="X86" s="82" t="s">
        <v>207</v>
      </c>
      <c r="Y86" s="82" t="s">
        <v>207</v>
      </c>
      <c r="Z86" s="82" t="s">
        <v>207</v>
      </c>
      <c r="AA86" s="82" t="s">
        <v>207</v>
      </c>
      <c r="AB86" s="82" t="s">
        <v>207</v>
      </c>
    </row>
    <row r="87" spans="1:29">
      <c r="A87" s="21"/>
      <c r="B87" s="21"/>
      <c r="C87" s="21"/>
      <c r="D87" s="74" t="s">
        <v>219</v>
      </c>
      <c r="E87" s="75"/>
      <c r="F87" s="75"/>
      <c r="G87" s="75"/>
      <c r="H87" s="75"/>
      <c r="I87" s="75"/>
      <c r="J87" s="75"/>
      <c r="K87" s="75"/>
      <c r="L87" s="75"/>
      <c r="M87" s="75"/>
      <c r="N87" s="75"/>
      <c r="O87" s="82" t="s">
        <v>207</v>
      </c>
      <c r="P87" s="82" t="s">
        <v>207</v>
      </c>
      <c r="Q87" s="82" t="s">
        <v>207</v>
      </c>
      <c r="R87" s="82" t="s">
        <v>207</v>
      </c>
      <c r="S87" s="82" t="s">
        <v>207</v>
      </c>
      <c r="T87" s="82" t="s">
        <v>207</v>
      </c>
      <c r="U87" s="82" t="s">
        <v>207</v>
      </c>
      <c r="V87" s="82" t="s">
        <v>207</v>
      </c>
      <c r="W87" s="82" t="s">
        <v>207</v>
      </c>
      <c r="X87" s="82" t="s">
        <v>207</v>
      </c>
      <c r="Y87" s="82" t="s">
        <v>207</v>
      </c>
      <c r="Z87" s="82" t="s">
        <v>207</v>
      </c>
      <c r="AA87" s="82" t="s">
        <v>207</v>
      </c>
      <c r="AB87" s="82" t="s">
        <v>207</v>
      </c>
    </row>
    <row r="88" spans="1:29">
      <c r="A88" s="21"/>
      <c r="B88" s="21"/>
      <c r="C88" s="21"/>
      <c r="D88" s="33" t="s">
        <v>218</v>
      </c>
      <c r="E88" s="42"/>
      <c r="F88" s="42"/>
      <c r="G88" s="42"/>
      <c r="H88" s="42"/>
      <c r="I88" s="42"/>
      <c r="J88" s="42"/>
      <c r="K88" s="42"/>
      <c r="L88" s="42"/>
      <c r="M88" s="42"/>
      <c r="N88" s="42"/>
      <c r="O88" s="83" t="s">
        <v>207</v>
      </c>
      <c r="P88" s="83" t="s">
        <v>207</v>
      </c>
      <c r="Q88" s="83" t="s">
        <v>207</v>
      </c>
      <c r="R88" s="83" t="s">
        <v>207</v>
      </c>
      <c r="S88" s="83" t="s">
        <v>207</v>
      </c>
      <c r="T88" s="83" t="s">
        <v>207</v>
      </c>
      <c r="U88" s="83" t="s">
        <v>207</v>
      </c>
      <c r="V88" s="83" t="s">
        <v>207</v>
      </c>
      <c r="W88" s="83" t="s">
        <v>207</v>
      </c>
      <c r="X88" s="83" t="s">
        <v>207</v>
      </c>
      <c r="Y88" s="83" t="s">
        <v>207</v>
      </c>
      <c r="Z88" s="83" t="s">
        <v>207</v>
      </c>
      <c r="AA88" s="83" t="s">
        <v>207</v>
      </c>
      <c r="AB88" s="83" t="s">
        <v>207</v>
      </c>
    </row>
    <row r="89" spans="1:29" ht="20.100000000000001" customHeight="1">
      <c r="A89" s="21"/>
      <c r="B89" s="21"/>
      <c r="C89" s="53" t="s">
        <v>217</v>
      </c>
      <c r="D89" s="21"/>
      <c r="E89" s="21"/>
      <c r="F89" s="21"/>
      <c r="G89" s="21"/>
      <c r="H89" s="21"/>
      <c r="I89" s="21"/>
      <c r="J89" s="21"/>
      <c r="K89" s="21"/>
      <c r="L89" s="21"/>
      <c r="M89" s="21"/>
      <c r="N89" s="21"/>
      <c r="O89" s="76"/>
      <c r="P89" s="76"/>
      <c r="Q89" s="76"/>
      <c r="R89" s="76"/>
      <c r="S89" s="76"/>
      <c r="T89" s="76"/>
      <c r="U89" s="76"/>
      <c r="V89" s="76"/>
      <c r="W89" s="76"/>
      <c r="X89" s="76"/>
      <c r="Y89" s="76"/>
      <c r="Z89" s="76"/>
      <c r="AA89" s="76"/>
      <c r="AB89" s="76"/>
    </row>
    <row r="90" spans="1:29">
      <c r="A90" s="21"/>
      <c r="B90" s="21"/>
      <c r="C90" s="77"/>
      <c r="D90" s="23" t="s">
        <v>216</v>
      </c>
      <c r="E90" s="47"/>
      <c r="F90" s="47"/>
      <c r="G90" s="47"/>
      <c r="H90" s="47"/>
      <c r="I90" s="47"/>
      <c r="J90" s="47"/>
      <c r="K90" s="47"/>
      <c r="L90" s="47"/>
      <c r="M90" s="47"/>
      <c r="N90" s="47"/>
      <c r="O90" s="81" t="s">
        <v>207</v>
      </c>
      <c r="P90" s="81" t="s">
        <v>207</v>
      </c>
      <c r="Q90" s="81" t="s">
        <v>207</v>
      </c>
      <c r="R90" s="81" t="s">
        <v>207</v>
      </c>
      <c r="S90" s="81" t="s">
        <v>207</v>
      </c>
      <c r="T90" s="81" t="s">
        <v>207</v>
      </c>
      <c r="U90" s="81" t="s">
        <v>207</v>
      </c>
      <c r="V90" s="81" t="s">
        <v>207</v>
      </c>
      <c r="W90" s="81" t="s">
        <v>207</v>
      </c>
      <c r="X90" s="81" t="s">
        <v>207</v>
      </c>
      <c r="Y90" s="81" t="s">
        <v>207</v>
      </c>
      <c r="Z90" s="81" t="s">
        <v>207</v>
      </c>
      <c r="AA90" s="81" t="s">
        <v>207</v>
      </c>
      <c r="AB90" s="81" t="s">
        <v>207</v>
      </c>
      <c r="AC90" s="9"/>
    </row>
    <row r="91" spans="1:29" ht="34.200000000000003" customHeight="1">
      <c r="A91" s="21"/>
      <c r="B91" s="21"/>
      <c r="C91" s="53" t="s">
        <v>215</v>
      </c>
      <c r="D91" s="21"/>
      <c r="E91" s="21"/>
      <c r="F91" s="64"/>
      <c r="G91" s="21"/>
      <c r="H91" s="21"/>
      <c r="I91" s="21"/>
      <c r="J91" s="21"/>
      <c r="K91" s="21"/>
      <c r="L91" s="21"/>
      <c r="M91" s="21"/>
      <c r="N91" s="21"/>
      <c r="O91" s="78"/>
      <c r="P91" s="78"/>
      <c r="Q91" s="78"/>
      <c r="R91" s="78"/>
      <c r="S91" s="78"/>
      <c r="T91" s="78"/>
      <c r="U91" s="78"/>
      <c r="V91" s="78"/>
      <c r="W91" s="78"/>
      <c r="X91" s="78"/>
      <c r="Y91" s="78"/>
      <c r="Z91" s="78"/>
      <c r="AA91" s="78"/>
      <c r="AB91" s="78"/>
    </row>
    <row r="92" spans="1:29">
      <c r="A92" s="21"/>
      <c r="B92" s="21"/>
      <c r="C92" s="53"/>
      <c r="D92" s="218"/>
      <c r="E92" s="218"/>
      <c r="F92" s="218"/>
      <c r="G92" s="218"/>
      <c r="H92" s="218"/>
      <c r="I92" s="218"/>
      <c r="J92" s="218"/>
      <c r="K92" s="218"/>
      <c r="L92" s="218"/>
      <c r="M92" s="218"/>
      <c r="N92" s="218"/>
      <c r="O92" s="79"/>
      <c r="P92" s="21"/>
      <c r="Q92" s="21"/>
      <c r="R92" s="21"/>
      <c r="S92" s="21"/>
      <c r="T92" s="21"/>
      <c r="U92" s="21"/>
      <c r="V92" s="21"/>
      <c r="W92" s="21"/>
      <c r="X92" s="21"/>
      <c r="Y92" s="21"/>
      <c r="Z92" s="21"/>
      <c r="AA92" s="21"/>
      <c r="AB92" s="21"/>
    </row>
    <row r="93" spans="1:29">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row>
    <row r="94" spans="1:29">
      <c r="A94" s="21"/>
      <c r="B94" s="61"/>
      <c r="C94" s="21" t="s">
        <v>648</v>
      </c>
      <c r="D94" s="21"/>
      <c r="E94" s="21"/>
      <c r="F94" s="21"/>
      <c r="G94" s="21"/>
      <c r="H94" s="21"/>
      <c r="I94" s="21"/>
      <c r="J94" s="21"/>
      <c r="K94" s="21"/>
      <c r="L94" s="21"/>
      <c r="M94" s="21"/>
      <c r="N94" s="21"/>
      <c r="O94" s="21"/>
      <c r="P94" s="21"/>
      <c r="Q94" s="21"/>
      <c r="R94" s="21"/>
      <c r="S94" s="21"/>
      <c r="T94" s="21"/>
      <c r="U94" s="21"/>
      <c r="V94" s="21"/>
      <c r="W94" s="21"/>
      <c r="X94" s="21"/>
      <c r="Y94" s="21"/>
      <c r="Z94" s="21"/>
      <c r="AA94" s="21"/>
      <c r="AB94" s="21"/>
    </row>
    <row r="95" spans="1:29">
      <c r="A95" s="21"/>
      <c r="B95" s="21"/>
      <c r="C95" s="21"/>
      <c r="D95" s="23" t="s">
        <v>649</v>
      </c>
      <c r="E95" s="47"/>
      <c r="F95" s="47"/>
      <c r="G95" s="47"/>
      <c r="H95" s="211"/>
      <c r="I95" s="211"/>
      <c r="J95" s="21"/>
      <c r="K95" s="21"/>
      <c r="L95" s="21"/>
      <c r="M95" s="21"/>
      <c r="N95" s="21"/>
      <c r="O95" s="21"/>
      <c r="P95" s="21"/>
      <c r="Q95" s="21"/>
      <c r="R95" s="21"/>
      <c r="S95" s="21"/>
      <c r="T95" s="21"/>
      <c r="U95" s="22" t="s">
        <v>651</v>
      </c>
      <c r="V95" s="21"/>
      <c r="W95" s="21"/>
      <c r="X95" s="21"/>
      <c r="Y95" s="21"/>
      <c r="Z95" s="21"/>
      <c r="AA95" s="21"/>
      <c r="AB95" s="21"/>
    </row>
    <row r="96" spans="1:29">
      <c r="A96" s="21"/>
      <c r="B96" s="21"/>
      <c r="C96" s="21"/>
      <c r="D96" s="21"/>
      <c r="E96" s="21"/>
      <c r="F96" s="21"/>
      <c r="G96" s="21"/>
      <c r="H96" s="21"/>
      <c r="I96" s="21"/>
      <c r="J96" s="21"/>
      <c r="K96" s="21"/>
      <c r="L96" s="21"/>
      <c r="M96" s="21"/>
      <c r="N96" s="21"/>
      <c r="O96" s="21"/>
      <c r="P96" s="21"/>
      <c r="Q96" s="21"/>
      <c r="R96" s="21"/>
      <c r="S96" s="21"/>
      <c r="T96" s="21"/>
      <c r="U96" s="21"/>
      <c r="V96" s="27" t="s">
        <v>210</v>
      </c>
      <c r="W96" s="29"/>
      <c r="X96" s="29"/>
      <c r="Y96" s="29"/>
      <c r="Z96" s="29"/>
      <c r="AA96" s="80" t="s">
        <v>207</v>
      </c>
      <c r="AB96" s="21"/>
    </row>
    <row r="97" spans="1:28">
      <c r="A97" s="21"/>
      <c r="B97" s="21"/>
      <c r="C97" s="21"/>
      <c r="D97" s="21"/>
      <c r="E97" s="21"/>
      <c r="F97" s="21"/>
      <c r="G97" s="21"/>
      <c r="H97" s="21"/>
      <c r="I97" s="21"/>
      <c r="J97" s="21"/>
      <c r="K97" s="22" t="s">
        <v>650</v>
      </c>
      <c r="L97" s="22"/>
      <c r="M97" s="21"/>
      <c r="N97" s="21"/>
      <c r="O97" s="21"/>
      <c r="P97" s="21"/>
      <c r="Q97" s="21"/>
      <c r="R97" s="21"/>
      <c r="S97" s="21"/>
      <c r="T97" s="21"/>
      <c r="U97" s="21"/>
      <c r="V97" s="28" t="s">
        <v>209</v>
      </c>
      <c r="W97" s="30"/>
      <c r="X97" s="30"/>
      <c r="Y97" s="30"/>
      <c r="Z97" s="30"/>
      <c r="AA97" s="80" t="s">
        <v>207</v>
      </c>
      <c r="AB97" s="21"/>
    </row>
    <row r="98" spans="1:28">
      <c r="A98" s="21"/>
      <c r="B98" s="21"/>
      <c r="C98" s="21"/>
      <c r="D98" s="21"/>
      <c r="E98" s="21"/>
      <c r="F98" s="21"/>
      <c r="G98" s="21"/>
      <c r="H98" s="21"/>
      <c r="I98" s="21"/>
      <c r="J98" s="21"/>
      <c r="K98" s="21"/>
      <c r="L98" s="21"/>
      <c r="M98" s="27" t="s">
        <v>208</v>
      </c>
      <c r="N98" s="29"/>
      <c r="O98" s="29"/>
      <c r="P98" s="29"/>
      <c r="Q98" s="29"/>
      <c r="R98" s="29"/>
      <c r="S98" s="80" t="s">
        <v>207</v>
      </c>
      <c r="T98" s="21"/>
      <c r="U98" s="21"/>
      <c r="V98" s="28" t="s">
        <v>206</v>
      </c>
      <c r="W98" s="30"/>
      <c r="X98" s="30"/>
      <c r="Y98" s="30"/>
      <c r="Z98" s="30"/>
      <c r="AA98" s="80" t="s">
        <v>207</v>
      </c>
      <c r="AB98" s="21"/>
    </row>
    <row r="99" spans="1:28">
      <c r="A99" s="21"/>
      <c r="B99" s="21"/>
      <c r="C99" s="21"/>
      <c r="D99" s="21"/>
      <c r="E99" s="21"/>
      <c r="F99" s="21"/>
      <c r="G99" s="21"/>
      <c r="H99" s="21"/>
      <c r="I99" s="21"/>
      <c r="J99" s="21"/>
      <c r="K99" s="21"/>
      <c r="L99" s="21"/>
      <c r="M99" s="28" t="s">
        <v>205</v>
      </c>
      <c r="N99" s="30"/>
      <c r="O99" s="30"/>
      <c r="P99" s="30"/>
      <c r="Q99" s="30"/>
      <c r="R99" s="30"/>
      <c r="S99" s="80" t="s">
        <v>207</v>
      </c>
      <c r="T99" s="21"/>
      <c r="U99" s="21"/>
      <c r="V99" s="28" t="s">
        <v>204</v>
      </c>
      <c r="W99" s="30"/>
      <c r="X99" s="30"/>
      <c r="Y99" s="30"/>
      <c r="Z99" s="30"/>
      <c r="AA99" s="80" t="s">
        <v>207</v>
      </c>
      <c r="AB99" s="21"/>
    </row>
    <row r="100" spans="1:28">
      <c r="A100" s="21"/>
      <c r="B100" s="21"/>
      <c r="C100" s="21"/>
      <c r="D100" s="21"/>
      <c r="E100" s="21"/>
      <c r="F100" s="21"/>
      <c r="G100" s="21"/>
      <c r="H100" s="21"/>
      <c r="I100" s="21"/>
      <c r="J100" s="21"/>
      <c r="K100" s="21"/>
      <c r="L100" s="21"/>
      <c r="M100" s="28" t="s">
        <v>398</v>
      </c>
      <c r="N100" s="30"/>
      <c r="O100" s="30"/>
      <c r="P100" s="30"/>
      <c r="Q100" s="30"/>
      <c r="R100" s="30"/>
      <c r="S100" s="80" t="s">
        <v>207</v>
      </c>
      <c r="T100" s="21"/>
      <c r="U100" s="21"/>
      <c r="V100" s="28" t="s">
        <v>203</v>
      </c>
      <c r="W100" s="30"/>
      <c r="X100" s="30"/>
      <c r="Y100" s="30"/>
      <c r="Z100" s="30"/>
      <c r="AA100" s="80" t="s">
        <v>207</v>
      </c>
      <c r="AB100" s="21"/>
    </row>
    <row r="101" spans="1:28">
      <c r="A101" s="21"/>
      <c r="B101" s="21"/>
      <c r="C101" s="21"/>
      <c r="D101" s="21"/>
      <c r="E101" s="21"/>
      <c r="F101" s="21"/>
      <c r="G101" s="21"/>
      <c r="H101" s="21"/>
      <c r="I101" s="21"/>
      <c r="J101" s="21"/>
      <c r="K101" s="21"/>
      <c r="L101" s="21"/>
      <c r="M101" s="28" t="s">
        <v>202</v>
      </c>
      <c r="N101" s="30"/>
      <c r="O101" s="30"/>
      <c r="P101" s="30"/>
      <c r="Q101" s="30"/>
      <c r="R101" s="30"/>
      <c r="S101" s="80" t="s">
        <v>207</v>
      </c>
      <c r="T101" s="21"/>
      <c r="U101" s="21"/>
      <c r="V101" s="28" t="s">
        <v>201</v>
      </c>
      <c r="W101" s="30"/>
      <c r="X101" s="30"/>
      <c r="Y101" s="30"/>
      <c r="Z101" s="30"/>
      <c r="AA101" s="80" t="s">
        <v>207</v>
      </c>
      <c r="AB101" s="21"/>
    </row>
    <row r="102" spans="1:28">
      <c r="A102" s="21"/>
      <c r="B102" s="21"/>
      <c r="C102" s="21"/>
      <c r="D102" s="21"/>
      <c r="E102" s="21"/>
      <c r="F102" s="21"/>
      <c r="G102" s="21"/>
      <c r="H102" s="21"/>
      <c r="I102" s="21"/>
      <c r="J102" s="21"/>
      <c r="K102" s="21"/>
      <c r="L102" s="21"/>
      <c r="M102" s="28" t="s">
        <v>200</v>
      </c>
      <c r="N102" s="30"/>
      <c r="O102" s="30"/>
      <c r="P102" s="30"/>
      <c r="Q102" s="30"/>
      <c r="R102" s="30"/>
      <c r="S102" s="80" t="s">
        <v>207</v>
      </c>
      <c r="T102" s="21"/>
      <c r="U102" s="21"/>
      <c r="V102" s="28" t="s">
        <v>199</v>
      </c>
      <c r="W102" s="30"/>
      <c r="X102" s="30"/>
      <c r="Y102" s="30"/>
      <c r="Z102" s="30"/>
      <c r="AA102" s="80" t="s">
        <v>207</v>
      </c>
      <c r="AB102" s="21"/>
    </row>
    <row r="103" spans="1:28">
      <c r="A103" s="21"/>
      <c r="B103" s="21"/>
      <c r="C103" s="21"/>
      <c r="D103" s="21"/>
      <c r="E103" s="21"/>
      <c r="F103" s="21"/>
      <c r="G103" s="21"/>
      <c r="H103" s="21"/>
      <c r="I103" s="21"/>
      <c r="J103" s="21"/>
      <c r="K103" s="21"/>
      <c r="L103" s="21"/>
      <c r="M103" s="28" t="s">
        <v>199</v>
      </c>
      <c r="N103" s="30"/>
      <c r="O103" s="30"/>
      <c r="P103" s="30"/>
      <c r="Q103" s="30"/>
      <c r="R103" s="30"/>
      <c r="S103" s="80" t="s">
        <v>207</v>
      </c>
      <c r="T103" s="21"/>
      <c r="U103" s="21"/>
      <c r="V103" s="28" t="s">
        <v>198</v>
      </c>
      <c r="W103" s="30"/>
      <c r="X103" s="30"/>
      <c r="Y103" s="30"/>
      <c r="Z103" s="30"/>
      <c r="AA103" s="80" t="s">
        <v>207</v>
      </c>
      <c r="AB103" s="21"/>
    </row>
    <row r="104" spans="1:28">
      <c r="A104" s="21"/>
      <c r="B104" s="21"/>
      <c r="C104" s="21"/>
      <c r="D104" s="21"/>
      <c r="E104" s="21"/>
      <c r="F104" s="21"/>
      <c r="G104" s="21"/>
      <c r="H104" s="21"/>
      <c r="I104" s="21"/>
      <c r="J104" s="21"/>
      <c r="K104" s="21"/>
      <c r="L104" s="21"/>
      <c r="M104" s="28" t="s">
        <v>197</v>
      </c>
      <c r="N104" s="30"/>
      <c r="O104" s="30"/>
      <c r="P104" s="30"/>
      <c r="Q104" s="30"/>
      <c r="R104" s="30"/>
      <c r="S104" s="80" t="s">
        <v>207</v>
      </c>
      <c r="T104" s="21"/>
      <c r="U104" s="21"/>
      <c r="V104" s="28" t="s">
        <v>196</v>
      </c>
      <c r="W104" s="30"/>
      <c r="X104" s="30"/>
      <c r="Y104" s="30"/>
      <c r="Z104" s="30"/>
      <c r="AA104" s="80" t="s">
        <v>207</v>
      </c>
      <c r="AB104" s="21"/>
    </row>
    <row r="105" spans="1:28">
      <c r="A105" s="21"/>
      <c r="B105" s="21"/>
      <c r="C105" s="21"/>
      <c r="D105" s="21"/>
      <c r="E105" s="21"/>
      <c r="F105" s="21"/>
      <c r="G105" s="21"/>
      <c r="H105" s="21"/>
      <c r="I105" s="21"/>
      <c r="J105" s="21"/>
      <c r="K105" s="21"/>
      <c r="L105" s="21"/>
      <c r="M105" s="31" t="s">
        <v>195</v>
      </c>
      <c r="N105" s="32"/>
      <c r="O105" s="32"/>
      <c r="P105" s="32"/>
      <c r="Q105" s="32"/>
      <c r="R105" s="32"/>
      <c r="S105" s="80" t="s">
        <v>207</v>
      </c>
      <c r="T105" s="21"/>
      <c r="U105" s="21"/>
      <c r="V105" s="31" t="s">
        <v>194</v>
      </c>
      <c r="W105" s="32"/>
      <c r="X105" s="32"/>
      <c r="Y105" s="32"/>
      <c r="Z105" s="32"/>
      <c r="AA105" s="80" t="s">
        <v>207</v>
      </c>
      <c r="AB105" s="21"/>
    </row>
    <row r="106" spans="1:28">
      <c r="A106" s="21"/>
      <c r="B106" s="21"/>
      <c r="C106" s="21"/>
      <c r="D106" s="21"/>
      <c r="E106" s="21"/>
      <c r="F106" s="21"/>
      <c r="G106" s="21"/>
      <c r="H106" s="21"/>
      <c r="I106" s="21"/>
      <c r="J106" s="21"/>
      <c r="K106" s="21"/>
      <c r="L106" s="21"/>
      <c r="M106" s="33" t="s">
        <v>6</v>
      </c>
      <c r="N106" s="212"/>
      <c r="O106" s="213"/>
      <c r="P106" s="213"/>
      <c r="Q106" s="213"/>
      <c r="R106" s="213"/>
      <c r="S106" s="214"/>
      <c r="T106" s="21"/>
      <c r="U106" s="21"/>
      <c r="V106" s="33" t="s">
        <v>6</v>
      </c>
      <c r="W106" s="212"/>
      <c r="X106" s="213"/>
      <c r="Y106" s="213"/>
      <c r="Z106" s="213"/>
      <c r="AA106" s="214"/>
      <c r="AB106" s="21"/>
    </row>
  </sheetData>
  <sheetProtection algorithmName="SHA-512" hashValue="zcStL+1Qp1ftzbTBtLJyOWRDOc978DlSEIJIcvFy156GxU8sIGSLDCJNDfin9oddvQlYCnqJQf0Z60ESCgdgFQ==" saltValue="l5JsEZ+oUhT4BamEYClWnQ==" spinCount="100000" sheet="1" objects="1" scenarios="1"/>
  <mergeCells count="37">
    <mergeCell ref="H95:I95"/>
    <mergeCell ref="N106:S106"/>
    <mergeCell ref="W106:AA106"/>
    <mergeCell ref="G18:H18"/>
    <mergeCell ref="F49:R49"/>
    <mergeCell ref="S21:T21"/>
    <mergeCell ref="G56:R56"/>
    <mergeCell ref="H46:I46"/>
    <mergeCell ref="G62:R62"/>
    <mergeCell ref="G69:R69"/>
    <mergeCell ref="D92:N92"/>
    <mergeCell ref="Q25:AB28"/>
    <mergeCell ref="Q18:X18"/>
    <mergeCell ref="G17:H17"/>
    <mergeCell ref="I17:J17"/>
    <mergeCell ref="K17:L17"/>
    <mergeCell ref="G9:L9"/>
    <mergeCell ref="G10:L10"/>
    <mergeCell ref="G11:L11"/>
    <mergeCell ref="G12:L12"/>
    <mergeCell ref="G13:L13"/>
    <mergeCell ref="Q17:X17"/>
    <mergeCell ref="M17:N17"/>
    <mergeCell ref="C49:E49"/>
    <mergeCell ref="G5:H5"/>
    <mergeCell ref="I5:J5"/>
    <mergeCell ref="K5:L5"/>
    <mergeCell ref="M5:N5"/>
    <mergeCell ref="G8:L8"/>
    <mergeCell ref="M8:N8"/>
    <mergeCell ref="D8:F8"/>
    <mergeCell ref="H47:I47"/>
    <mergeCell ref="I18:J18"/>
    <mergeCell ref="K18:L18"/>
    <mergeCell ref="M18:N18"/>
    <mergeCell ref="G14:L14"/>
    <mergeCell ref="G15:L15"/>
  </mergeCells>
  <phoneticPr fontId="1"/>
  <dataValidations count="3">
    <dataValidation type="custom" allowBlank="1" showErrorMessage="1" errorTitle="入力エラー" error="選択は1つのみです。チェックを外してから他のチェックボックスを押してください。" sqref="O82 O89" xr:uid="{000FE063-5741-4840-846C-8A258B1781B5}">
      <formula1>COUNTIF($O$73:$O$90,TRUE)&lt;=1</formula1>
    </dataValidation>
    <dataValidation type="custom" allowBlank="1" showInputMessage="1" showErrorMessage="1" errorTitle="エラー" error="導入予定なし欄にチェック、もしくはその他欄にコメントが入っています。チェックを外してからご入力ください。" sqref="N98:R106 S106" xr:uid="{4970F849-C042-46F5-A7AE-214BC27BD4DE}">
      <formula1>(COUNTIF($AA$96:$AA$106,TRUE) + COUNTIF($W$106,TRUE)) &lt;= 0</formula1>
    </dataValidation>
    <dataValidation type="custom" allowBlank="1" showInputMessage="1" showErrorMessage="1" errorTitle="エラー" error="導入予定欄にチェック、もしくはその他欄にコメントが入っています。チェックを外してからご入力ください。" sqref="W96:Z106 AA106" xr:uid="{D7436CB7-9991-4927-8915-3EAD836CDB2A}">
      <formula1>(COUNTIF($S$98:$S$106,TRUE) + COUNTIF($N$106,TRUE)) &lt;= 0</formula1>
    </dataValidation>
  </dataValidations>
  <printOptions horizontalCentered="1"/>
  <pageMargins left="0.19685039370078741" right="0.19685039370078741" top="0.31496062992125984" bottom="0.47244094488188981" header="0.19685039370078741" footer="0.19685039370078741"/>
  <pageSetup paperSize="9" scale="59" fitToHeight="4" orientation="landscape" r:id="rId1"/>
  <headerFooter>
    <oddFooter>&amp;P / &amp;N ページ</oddFooter>
  </headerFooter>
  <rowBreaks count="2" manualBreakCount="2">
    <brk id="28" max="16383" man="1"/>
    <brk id="69"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2F82CDE-1D3E-43B6-A70C-6EC5015F5478}">
          <x14:formula1>
            <xm:f>リスト!$D$2:$D$3</xm:f>
          </x14:formula1>
          <xm:sqref>G31:G41 O31:O35 R51:R55 R58:R61 R64:R68 H95:I95</xm:sqref>
        </x14:dataValidation>
        <x14:dataValidation type="list" allowBlank="1" showInputMessage="1" showErrorMessage="1" xr:uid="{27EEBE9E-BD78-4E37-A70F-5D159FF9665C}">
          <x14:formula1>
            <xm:f>リスト!$F$2:$F$4</xm:f>
          </x14:formula1>
          <xm:sqref>G9:L15</xm:sqref>
        </x14:dataValidation>
        <x14:dataValidation type="list" allowBlank="1" showInputMessage="1" showErrorMessage="1" xr:uid="{A72A2C49-524C-49F2-827A-D06D147A1EA8}">
          <x14:formula1>
            <xm:f>リスト!$H$2:$H$3</xm:f>
          </x14:formula1>
          <xm:sqref>G47:I47</xm:sqref>
        </x14:dataValidation>
        <x14:dataValidation type="list" allowBlank="1" showInputMessage="1" showErrorMessage="1" xr:uid="{C71A42A1-D27E-449A-8A68-837C253807CB}">
          <x14:formula1>
            <xm:f>リスト!$J$2:$J$3</xm:f>
          </x14:formula1>
          <xm:sqref>F18</xm:sqref>
        </x14:dataValidation>
        <x14:dataValidation type="list" allowBlank="1" showInputMessage="1" showErrorMessage="1" xr:uid="{BE4E6A34-A842-4573-91FA-F0749397D764}">
          <x14:formula1>
            <xm:f>リスト!$L$2:$L$5</xm:f>
          </x14:formula1>
          <xm:sqref>O91:AB91</xm:sqref>
        </x14:dataValidation>
        <x14:dataValidation type="list" allowBlank="1" showInputMessage="1" showErrorMessage="1" xr:uid="{F98370A9-BDA4-49F5-8F39-C33F1D6B9AEB}">
          <x14:formula1>
            <xm:f>選択肢!$A$24:$A$29</xm:f>
          </x14:formula1>
          <xm:sqref>F49:R49</xm:sqref>
        </x14:dataValidation>
        <x14:dataValidation type="list" allowBlank="1" showInputMessage="1" showErrorMessage="1" xr:uid="{F0AC9B42-61C7-4C72-A0A3-6699BA831F88}">
          <x14:formula1>
            <xm:f>選択肢!$D$24</xm:f>
          </x14:formula1>
          <xm:sqref>B45 O73:AB81 O83:AB88 O90:AB90 S98:S105 AA96:AA105 B94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2E9A3-6024-4767-BA29-8D8B00E47E24}">
  <dimension ref="A1:MX2"/>
  <sheetViews>
    <sheetView workbookViewId="0"/>
  </sheetViews>
  <sheetFormatPr defaultRowHeight="18"/>
  <sheetData>
    <row r="1" spans="1:362" ht="72">
      <c r="A1" t="s">
        <v>757</v>
      </c>
      <c r="B1" t="s">
        <v>758</v>
      </c>
      <c r="C1" t="s">
        <v>759</v>
      </c>
      <c r="D1" t="s">
        <v>760</v>
      </c>
      <c r="E1" t="s">
        <v>761</v>
      </c>
      <c r="F1" t="s">
        <v>762</v>
      </c>
      <c r="G1" t="s">
        <v>1191</v>
      </c>
      <c r="H1" t="s">
        <v>762</v>
      </c>
      <c r="I1" t="s">
        <v>763</v>
      </c>
      <c r="J1" t="s">
        <v>762</v>
      </c>
      <c r="K1" t="s">
        <v>764</v>
      </c>
      <c r="L1" t="s">
        <v>762</v>
      </c>
      <c r="M1" t="s">
        <v>765</v>
      </c>
      <c r="N1" t="s">
        <v>762</v>
      </c>
      <c r="O1" t="s">
        <v>766</v>
      </c>
      <c r="P1" t="s">
        <v>762</v>
      </c>
      <c r="Q1" t="s">
        <v>767</v>
      </c>
      <c r="R1" t="s">
        <v>762</v>
      </c>
      <c r="S1" t="s">
        <v>768</v>
      </c>
      <c r="T1" s="14" t="s">
        <v>769</v>
      </c>
      <c r="U1" t="s">
        <v>1068</v>
      </c>
      <c r="V1" t="s">
        <v>1069</v>
      </c>
      <c r="W1" t="s">
        <v>1070</v>
      </c>
      <c r="X1" t="s">
        <v>1071</v>
      </c>
      <c r="Y1" t="s">
        <v>1072</v>
      </c>
      <c r="Z1" t="s">
        <v>1073</v>
      </c>
      <c r="AA1" t="s">
        <v>1074</v>
      </c>
      <c r="AB1" t="s">
        <v>1075</v>
      </c>
      <c r="AC1" t="s">
        <v>1076</v>
      </c>
      <c r="AD1" t="s">
        <v>1077</v>
      </c>
      <c r="AE1" t="s">
        <v>1078</v>
      </c>
      <c r="AF1" t="s">
        <v>1079</v>
      </c>
      <c r="AG1" t="s">
        <v>1080</v>
      </c>
      <c r="AH1" t="s">
        <v>1081</v>
      </c>
      <c r="AI1" t="s">
        <v>1082</v>
      </c>
      <c r="AJ1" t="s">
        <v>1083</v>
      </c>
      <c r="AK1" t="s">
        <v>1084</v>
      </c>
      <c r="AL1" t="s">
        <v>1085</v>
      </c>
      <c r="AM1" t="s">
        <v>1086</v>
      </c>
      <c r="AN1" t="s">
        <v>1087</v>
      </c>
      <c r="AO1" t="s">
        <v>1088</v>
      </c>
      <c r="AP1" t="s">
        <v>1089</v>
      </c>
      <c r="AQ1" t="s">
        <v>1090</v>
      </c>
      <c r="AR1" t="s">
        <v>1091</v>
      </c>
      <c r="AS1" t="s">
        <v>1092</v>
      </c>
      <c r="AT1" t="s">
        <v>1093</v>
      </c>
      <c r="AU1" t="s">
        <v>1094</v>
      </c>
      <c r="AV1" t="s">
        <v>1095</v>
      </c>
      <c r="AW1" t="s">
        <v>1096</v>
      </c>
      <c r="AX1" t="s">
        <v>1097</v>
      </c>
      <c r="AY1" t="s">
        <v>1098</v>
      </c>
      <c r="AZ1" t="s">
        <v>1099</v>
      </c>
      <c r="BA1" t="s">
        <v>1100</v>
      </c>
      <c r="BB1" t="s">
        <v>1101</v>
      </c>
      <c r="BC1" t="s">
        <v>1102</v>
      </c>
      <c r="BD1" t="s">
        <v>1103</v>
      </c>
      <c r="BE1" t="s">
        <v>1104</v>
      </c>
      <c r="BF1" t="s">
        <v>1105</v>
      </c>
      <c r="BG1" t="s">
        <v>1106</v>
      </c>
      <c r="BH1" t="s">
        <v>1107</v>
      </c>
      <c r="BI1" t="s">
        <v>1108</v>
      </c>
      <c r="BJ1" t="s">
        <v>1067</v>
      </c>
      <c r="BK1" t="s">
        <v>1066</v>
      </c>
      <c r="BL1" t="s">
        <v>770</v>
      </c>
      <c r="BM1" t="s">
        <v>771</v>
      </c>
      <c r="BN1" t="s">
        <v>772</v>
      </c>
      <c r="BO1" t="s">
        <v>773</v>
      </c>
      <c r="BP1" t="s">
        <v>774</v>
      </c>
      <c r="BQ1" t="s">
        <v>775</v>
      </c>
      <c r="BR1" t="s">
        <v>776</v>
      </c>
      <c r="BS1" t="s">
        <v>777</v>
      </c>
      <c r="BT1" t="s">
        <v>778</v>
      </c>
      <c r="BU1" t="s">
        <v>779</v>
      </c>
      <c r="BV1" t="s">
        <v>780</v>
      </c>
      <c r="BW1" t="s">
        <v>781</v>
      </c>
      <c r="BX1" t="s">
        <v>782</v>
      </c>
      <c r="BY1" t="s">
        <v>783</v>
      </c>
      <c r="BZ1" t="s">
        <v>784</v>
      </c>
      <c r="CA1" t="s">
        <v>785</v>
      </c>
      <c r="CB1" t="s">
        <v>786</v>
      </c>
      <c r="CC1" t="s">
        <v>788</v>
      </c>
      <c r="CD1" t="s">
        <v>787</v>
      </c>
      <c r="CE1" s="14" t="s">
        <v>789</v>
      </c>
      <c r="CF1" s="14" t="s">
        <v>790</v>
      </c>
      <c r="CG1" s="14" t="s">
        <v>791</v>
      </c>
      <c r="CH1" t="s">
        <v>792</v>
      </c>
      <c r="CI1" t="s">
        <v>793</v>
      </c>
      <c r="CJ1" t="s">
        <v>794</v>
      </c>
      <c r="CK1" t="s">
        <v>795</v>
      </c>
      <c r="CL1" t="s">
        <v>796</v>
      </c>
      <c r="CM1" t="s">
        <v>797</v>
      </c>
      <c r="CN1" t="s">
        <v>798</v>
      </c>
      <c r="CO1" t="s">
        <v>799</v>
      </c>
      <c r="CP1" t="s">
        <v>800</v>
      </c>
      <c r="CQ1" t="s">
        <v>801</v>
      </c>
      <c r="CR1" t="s">
        <v>797</v>
      </c>
      <c r="CS1" t="s">
        <v>802</v>
      </c>
      <c r="CT1" t="s">
        <v>803</v>
      </c>
      <c r="CU1" t="s">
        <v>804</v>
      </c>
      <c r="CV1" t="s">
        <v>805</v>
      </c>
      <c r="CW1" t="s">
        <v>806</v>
      </c>
      <c r="CX1" t="s">
        <v>797</v>
      </c>
      <c r="CY1" t="s">
        <v>807</v>
      </c>
      <c r="CZ1" t="s">
        <v>816</v>
      </c>
      <c r="DA1" t="s">
        <v>825</v>
      </c>
      <c r="DB1" t="s">
        <v>834</v>
      </c>
      <c r="DC1" t="s">
        <v>843</v>
      </c>
      <c r="DD1" t="s">
        <v>852</v>
      </c>
      <c r="DE1" t="s">
        <v>861</v>
      </c>
      <c r="DF1" t="s">
        <v>870</v>
      </c>
      <c r="DG1" t="s">
        <v>879</v>
      </c>
      <c r="DH1" t="s">
        <v>888</v>
      </c>
      <c r="DI1" t="s">
        <v>897</v>
      </c>
      <c r="DJ1" t="s">
        <v>906</v>
      </c>
      <c r="DK1" t="s">
        <v>915</v>
      </c>
      <c r="DL1" t="s">
        <v>924</v>
      </c>
      <c r="DM1" t="s">
        <v>808</v>
      </c>
      <c r="DN1" t="s">
        <v>817</v>
      </c>
      <c r="DO1" t="s">
        <v>826</v>
      </c>
      <c r="DP1" t="s">
        <v>835</v>
      </c>
      <c r="DQ1" t="s">
        <v>844</v>
      </c>
      <c r="DR1" t="s">
        <v>853</v>
      </c>
      <c r="DS1" t="s">
        <v>862</v>
      </c>
      <c r="DT1" t="s">
        <v>871</v>
      </c>
      <c r="DU1" t="s">
        <v>880</v>
      </c>
      <c r="DV1" t="s">
        <v>889</v>
      </c>
      <c r="DW1" t="s">
        <v>898</v>
      </c>
      <c r="DX1" t="s">
        <v>907</v>
      </c>
      <c r="DY1" t="s">
        <v>916</v>
      </c>
      <c r="DZ1" t="s">
        <v>925</v>
      </c>
      <c r="EA1" t="s">
        <v>809</v>
      </c>
      <c r="EB1" t="s">
        <v>818</v>
      </c>
      <c r="EC1" t="s">
        <v>827</v>
      </c>
      <c r="ED1" t="s">
        <v>836</v>
      </c>
      <c r="EE1" t="s">
        <v>845</v>
      </c>
      <c r="EF1" t="s">
        <v>854</v>
      </c>
      <c r="EG1" t="s">
        <v>863</v>
      </c>
      <c r="EH1" t="s">
        <v>872</v>
      </c>
      <c r="EI1" t="s">
        <v>881</v>
      </c>
      <c r="EJ1" t="s">
        <v>890</v>
      </c>
      <c r="EK1" t="s">
        <v>899</v>
      </c>
      <c r="EL1" t="s">
        <v>908</v>
      </c>
      <c r="EM1" t="s">
        <v>917</v>
      </c>
      <c r="EN1" t="s">
        <v>926</v>
      </c>
      <c r="EO1" t="s">
        <v>810</v>
      </c>
      <c r="EP1" t="s">
        <v>819</v>
      </c>
      <c r="EQ1" t="s">
        <v>828</v>
      </c>
      <c r="ER1" t="s">
        <v>837</v>
      </c>
      <c r="ES1" t="s">
        <v>846</v>
      </c>
      <c r="ET1" t="s">
        <v>855</v>
      </c>
      <c r="EU1" t="s">
        <v>864</v>
      </c>
      <c r="EV1" t="s">
        <v>873</v>
      </c>
      <c r="EW1" t="s">
        <v>882</v>
      </c>
      <c r="EX1" t="s">
        <v>891</v>
      </c>
      <c r="EY1" t="s">
        <v>900</v>
      </c>
      <c r="EZ1" t="s">
        <v>909</v>
      </c>
      <c r="FA1" t="s">
        <v>918</v>
      </c>
      <c r="FB1" t="s">
        <v>927</v>
      </c>
      <c r="FC1" t="s">
        <v>811</v>
      </c>
      <c r="FD1" t="s">
        <v>820</v>
      </c>
      <c r="FE1" t="s">
        <v>829</v>
      </c>
      <c r="FF1" t="s">
        <v>838</v>
      </c>
      <c r="FG1" t="s">
        <v>847</v>
      </c>
      <c r="FH1" t="s">
        <v>856</v>
      </c>
      <c r="FI1" t="s">
        <v>865</v>
      </c>
      <c r="FJ1" t="s">
        <v>874</v>
      </c>
      <c r="FK1" t="s">
        <v>883</v>
      </c>
      <c r="FL1" t="s">
        <v>892</v>
      </c>
      <c r="FM1" t="s">
        <v>901</v>
      </c>
      <c r="FN1" t="s">
        <v>910</v>
      </c>
      <c r="FO1" t="s">
        <v>919</v>
      </c>
      <c r="FP1" t="s">
        <v>928</v>
      </c>
      <c r="FQ1" t="s">
        <v>812</v>
      </c>
      <c r="FR1" t="s">
        <v>821</v>
      </c>
      <c r="FS1" t="s">
        <v>830</v>
      </c>
      <c r="FT1" t="s">
        <v>839</v>
      </c>
      <c r="FU1" t="s">
        <v>848</v>
      </c>
      <c r="FV1" t="s">
        <v>857</v>
      </c>
      <c r="FW1" t="s">
        <v>866</v>
      </c>
      <c r="FX1" t="s">
        <v>875</v>
      </c>
      <c r="FY1" t="s">
        <v>884</v>
      </c>
      <c r="FZ1" t="s">
        <v>893</v>
      </c>
      <c r="GA1" t="s">
        <v>902</v>
      </c>
      <c r="GB1" t="s">
        <v>911</v>
      </c>
      <c r="GC1" t="s">
        <v>920</v>
      </c>
      <c r="GD1" t="s">
        <v>929</v>
      </c>
      <c r="GE1" t="s">
        <v>813</v>
      </c>
      <c r="GF1" t="s">
        <v>822</v>
      </c>
      <c r="GG1" t="s">
        <v>831</v>
      </c>
      <c r="GH1" t="s">
        <v>840</v>
      </c>
      <c r="GI1" t="s">
        <v>849</v>
      </c>
      <c r="GJ1" t="s">
        <v>858</v>
      </c>
      <c r="GK1" t="s">
        <v>867</v>
      </c>
      <c r="GL1" t="s">
        <v>876</v>
      </c>
      <c r="GM1" t="s">
        <v>885</v>
      </c>
      <c r="GN1" t="s">
        <v>894</v>
      </c>
      <c r="GO1" t="s">
        <v>903</v>
      </c>
      <c r="GP1" t="s">
        <v>912</v>
      </c>
      <c r="GQ1" t="s">
        <v>921</v>
      </c>
      <c r="GR1" t="s">
        <v>930</v>
      </c>
      <c r="GS1" t="s">
        <v>814</v>
      </c>
      <c r="GT1" t="s">
        <v>823</v>
      </c>
      <c r="GU1" t="s">
        <v>832</v>
      </c>
      <c r="GV1" t="s">
        <v>841</v>
      </c>
      <c r="GW1" t="s">
        <v>850</v>
      </c>
      <c r="GX1" t="s">
        <v>859</v>
      </c>
      <c r="GY1" t="s">
        <v>868</v>
      </c>
      <c r="GZ1" t="s">
        <v>877</v>
      </c>
      <c r="HA1" t="s">
        <v>886</v>
      </c>
      <c r="HB1" t="s">
        <v>895</v>
      </c>
      <c r="HC1" t="s">
        <v>904</v>
      </c>
      <c r="HD1" t="s">
        <v>913</v>
      </c>
      <c r="HE1" t="s">
        <v>922</v>
      </c>
      <c r="HF1" t="s">
        <v>931</v>
      </c>
      <c r="HG1" t="s">
        <v>815</v>
      </c>
      <c r="HH1" t="s">
        <v>824</v>
      </c>
      <c r="HI1" t="s">
        <v>833</v>
      </c>
      <c r="HJ1" t="s">
        <v>842</v>
      </c>
      <c r="HK1" t="s">
        <v>851</v>
      </c>
      <c r="HL1" t="s">
        <v>860</v>
      </c>
      <c r="HM1" t="s">
        <v>869</v>
      </c>
      <c r="HN1" t="s">
        <v>878</v>
      </c>
      <c r="HO1" t="s">
        <v>887</v>
      </c>
      <c r="HP1" t="s">
        <v>896</v>
      </c>
      <c r="HQ1" t="s">
        <v>905</v>
      </c>
      <c r="HR1" t="s">
        <v>914</v>
      </c>
      <c r="HS1" t="s">
        <v>923</v>
      </c>
      <c r="HT1" t="s">
        <v>932</v>
      </c>
      <c r="HU1" t="s">
        <v>933</v>
      </c>
      <c r="HV1" t="s">
        <v>939</v>
      </c>
      <c r="HW1" t="s">
        <v>945</v>
      </c>
      <c r="HX1" t="s">
        <v>951</v>
      </c>
      <c r="HY1" t="s">
        <v>957</v>
      </c>
      <c r="HZ1" t="s">
        <v>963</v>
      </c>
      <c r="IA1" t="s">
        <v>969</v>
      </c>
      <c r="IB1" t="s">
        <v>975</v>
      </c>
      <c r="IC1" t="s">
        <v>981</v>
      </c>
      <c r="ID1" t="s">
        <v>987</v>
      </c>
      <c r="IE1" t="s">
        <v>993</v>
      </c>
      <c r="IF1" t="s">
        <v>999</v>
      </c>
      <c r="IG1" t="s">
        <v>1005</v>
      </c>
      <c r="IH1" t="s">
        <v>1011</v>
      </c>
      <c r="II1" t="s">
        <v>934</v>
      </c>
      <c r="IJ1" t="s">
        <v>940</v>
      </c>
      <c r="IK1" t="s">
        <v>946</v>
      </c>
      <c r="IL1" t="s">
        <v>952</v>
      </c>
      <c r="IM1" t="s">
        <v>958</v>
      </c>
      <c r="IN1" t="s">
        <v>964</v>
      </c>
      <c r="IO1" t="s">
        <v>970</v>
      </c>
      <c r="IP1" t="s">
        <v>976</v>
      </c>
      <c r="IQ1" t="s">
        <v>982</v>
      </c>
      <c r="IR1" t="s">
        <v>988</v>
      </c>
      <c r="IS1" t="s">
        <v>994</v>
      </c>
      <c r="IT1" t="s">
        <v>1000</v>
      </c>
      <c r="IU1" t="s">
        <v>1006</v>
      </c>
      <c r="IV1" t="s">
        <v>1012</v>
      </c>
      <c r="IW1" t="s">
        <v>935</v>
      </c>
      <c r="IX1" t="s">
        <v>941</v>
      </c>
      <c r="IY1" t="s">
        <v>947</v>
      </c>
      <c r="IZ1" t="s">
        <v>953</v>
      </c>
      <c r="JA1" t="s">
        <v>959</v>
      </c>
      <c r="JB1" t="s">
        <v>965</v>
      </c>
      <c r="JC1" t="s">
        <v>971</v>
      </c>
      <c r="JD1" t="s">
        <v>977</v>
      </c>
      <c r="JE1" t="s">
        <v>983</v>
      </c>
      <c r="JF1" t="s">
        <v>989</v>
      </c>
      <c r="JG1" t="s">
        <v>995</v>
      </c>
      <c r="JH1" t="s">
        <v>1001</v>
      </c>
      <c r="JI1" t="s">
        <v>1007</v>
      </c>
      <c r="JJ1" t="s">
        <v>1013</v>
      </c>
      <c r="JK1" t="s">
        <v>936</v>
      </c>
      <c r="JL1" t="s">
        <v>942</v>
      </c>
      <c r="JM1" t="s">
        <v>948</v>
      </c>
      <c r="JN1" t="s">
        <v>954</v>
      </c>
      <c r="JO1" t="s">
        <v>960</v>
      </c>
      <c r="JP1" t="s">
        <v>966</v>
      </c>
      <c r="JQ1" t="s">
        <v>972</v>
      </c>
      <c r="JR1" t="s">
        <v>978</v>
      </c>
      <c r="JS1" t="s">
        <v>984</v>
      </c>
      <c r="JT1" t="s">
        <v>990</v>
      </c>
      <c r="JU1" t="s">
        <v>996</v>
      </c>
      <c r="JV1" t="s">
        <v>1002</v>
      </c>
      <c r="JW1" t="s">
        <v>1008</v>
      </c>
      <c r="JX1" t="s">
        <v>1014</v>
      </c>
      <c r="JY1" t="s">
        <v>937</v>
      </c>
      <c r="JZ1" t="s">
        <v>943</v>
      </c>
      <c r="KA1" t="s">
        <v>949</v>
      </c>
      <c r="KB1" t="s">
        <v>955</v>
      </c>
      <c r="KC1" t="s">
        <v>961</v>
      </c>
      <c r="KD1" t="s">
        <v>967</v>
      </c>
      <c r="KE1" t="s">
        <v>973</v>
      </c>
      <c r="KF1" t="s">
        <v>979</v>
      </c>
      <c r="KG1" t="s">
        <v>985</v>
      </c>
      <c r="KH1" t="s">
        <v>991</v>
      </c>
      <c r="KI1" t="s">
        <v>997</v>
      </c>
      <c r="KJ1" t="s">
        <v>1003</v>
      </c>
      <c r="KK1" t="s">
        <v>1009</v>
      </c>
      <c r="KL1" t="s">
        <v>1015</v>
      </c>
      <c r="KM1" t="s">
        <v>938</v>
      </c>
      <c r="KN1" t="s">
        <v>944</v>
      </c>
      <c r="KO1" t="s">
        <v>950</v>
      </c>
      <c r="KP1" t="s">
        <v>956</v>
      </c>
      <c r="KQ1" t="s">
        <v>962</v>
      </c>
      <c r="KR1" t="s">
        <v>968</v>
      </c>
      <c r="KS1" t="s">
        <v>974</v>
      </c>
      <c r="KT1" t="s">
        <v>980</v>
      </c>
      <c r="KU1" t="s">
        <v>986</v>
      </c>
      <c r="KV1" t="s">
        <v>992</v>
      </c>
      <c r="KW1" t="s">
        <v>998</v>
      </c>
      <c r="KX1" t="s">
        <v>1004</v>
      </c>
      <c r="KY1" t="s">
        <v>1010</v>
      </c>
      <c r="KZ1" t="s">
        <v>1016</v>
      </c>
      <c r="LA1" t="s">
        <v>1017</v>
      </c>
      <c r="LB1" t="s">
        <v>1018</v>
      </c>
      <c r="LC1" t="s">
        <v>1019</v>
      </c>
      <c r="LD1" t="s">
        <v>1020</v>
      </c>
      <c r="LE1" t="s">
        <v>1021</v>
      </c>
      <c r="LF1" t="s">
        <v>1022</v>
      </c>
      <c r="LG1" t="s">
        <v>1023</v>
      </c>
      <c r="LH1" t="s">
        <v>1024</v>
      </c>
      <c r="LI1" t="s">
        <v>1025</v>
      </c>
      <c r="LJ1" t="s">
        <v>1026</v>
      </c>
      <c r="LK1" t="s">
        <v>1027</v>
      </c>
      <c r="LL1" t="s">
        <v>1028</v>
      </c>
      <c r="LM1" t="s">
        <v>1029</v>
      </c>
      <c r="LN1" t="s">
        <v>1030</v>
      </c>
      <c r="LO1" t="s">
        <v>1031</v>
      </c>
      <c r="LP1" t="s">
        <v>1032</v>
      </c>
      <c r="LQ1" t="s">
        <v>1033</v>
      </c>
      <c r="LR1" t="s">
        <v>1034</v>
      </c>
      <c r="LS1" t="s">
        <v>1035</v>
      </c>
      <c r="LT1" t="s">
        <v>1036</v>
      </c>
      <c r="LU1" t="s">
        <v>1037</v>
      </c>
      <c r="LV1" t="s">
        <v>1038</v>
      </c>
      <c r="LW1" t="s">
        <v>1039</v>
      </c>
      <c r="LX1" t="s">
        <v>1040</v>
      </c>
      <c r="LY1" t="s">
        <v>1041</v>
      </c>
      <c r="LZ1" t="s">
        <v>1042</v>
      </c>
      <c r="MA1" t="s">
        <v>1043</v>
      </c>
      <c r="MB1" t="s">
        <v>1044</v>
      </c>
      <c r="MC1" t="s">
        <v>648</v>
      </c>
      <c r="MD1" t="s">
        <v>1045</v>
      </c>
      <c r="ME1" t="s">
        <v>1046</v>
      </c>
      <c r="MF1" t="s">
        <v>1047</v>
      </c>
      <c r="MG1" t="s">
        <v>1048</v>
      </c>
      <c r="MH1" t="s">
        <v>1049</v>
      </c>
      <c r="MI1" t="s">
        <v>1050</v>
      </c>
      <c r="MJ1" t="s">
        <v>1051</v>
      </c>
      <c r="MK1" t="s">
        <v>1052</v>
      </c>
      <c r="ML1" t="s">
        <v>1053</v>
      </c>
      <c r="MM1" t="s">
        <v>1054</v>
      </c>
      <c r="MN1" t="s">
        <v>1055</v>
      </c>
      <c r="MO1" t="s">
        <v>1056</v>
      </c>
      <c r="MP1" t="s">
        <v>1057</v>
      </c>
      <c r="MQ1" t="s">
        <v>1058</v>
      </c>
      <c r="MR1" t="s">
        <v>1059</v>
      </c>
      <c r="MS1" t="s">
        <v>1060</v>
      </c>
      <c r="MT1" t="s">
        <v>1061</v>
      </c>
      <c r="MU1" t="s">
        <v>1062</v>
      </c>
      <c r="MV1" t="s">
        <v>1063</v>
      </c>
      <c r="MW1" t="s">
        <v>1064</v>
      </c>
      <c r="MX1" t="s">
        <v>1065</v>
      </c>
    </row>
    <row r="2" spans="1:362">
      <c r="A2">
        <f>'2）実施状況調査票_機能'!G6</f>
        <v>0</v>
      </c>
      <c r="B2">
        <f>'2）実施状況調査票_機能'!I6</f>
        <v>0</v>
      </c>
      <c r="C2">
        <f>'2）実施状況調査票_機能'!K6</f>
        <v>0</v>
      </c>
      <c r="D2">
        <f>'2）実施状況調査票_機能'!M6</f>
        <v>0</v>
      </c>
      <c r="E2">
        <f>'2）実施状況調査票_機能'!G9</f>
        <v>0</v>
      </c>
      <c r="F2">
        <f>'2）実施状況調査票_機能'!M9</f>
        <v>0</v>
      </c>
      <c r="G2">
        <f>'2）実施状況調査票_機能'!G10</f>
        <v>0</v>
      </c>
      <c r="H2">
        <f>'2）実施状況調査票_機能'!M10</f>
        <v>0</v>
      </c>
      <c r="I2">
        <f>'2）実施状況調査票_機能'!G11</f>
        <v>0</v>
      </c>
      <c r="J2">
        <f>'2）実施状況調査票_機能'!M11</f>
        <v>0</v>
      </c>
      <c r="K2">
        <f>'2）実施状況調査票_機能'!G12</f>
        <v>0</v>
      </c>
      <c r="L2">
        <f>'2）実施状況調査票_機能'!M12</f>
        <v>0</v>
      </c>
      <c r="M2">
        <f>'2）実施状況調査票_機能'!G13</f>
        <v>0</v>
      </c>
      <c r="N2">
        <f>'2）実施状況調査票_機能'!M13</f>
        <v>0</v>
      </c>
      <c r="O2">
        <f>'2）実施状況調査票_機能'!I14</f>
        <v>0</v>
      </c>
      <c r="P2">
        <f>'2）実施状況調査票_機能'!O14</f>
        <v>0</v>
      </c>
      <c r="Q2">
        <f>'2）実施状況調査票_機能'!G15</f>
        <v>0</v>
      </c>
      <c r="R2">
        <f>'2）実施状況調査票_機能'!M15</f>
        <v>0</v>
      </c>
      <c r="S2">
        <f>'2）実施状況調査票_機能'!E18</f>
        <v>0</v>
      </c>
      <c r="T2">
        <f>'2）実施状況調査票_機能'!F18</f>
        <v>0</v>
      </c>
      <c r="U2">
        <f>'2）実施状況調査票_機能'!G19</f>
        <v>0</v>
      </c>
      <c r="V2">
        <f>'2）実施状況調査票_機能'!I19</f>
        <v>0</v>
      </c>
      <c r="W2">
        <f>'2）実施状況調査票_機能'!K19</f>
        <v>0</v>
      </c>
      <c r="X2">
        <f>'2）実施状況調査票_機能'!M19</f>
        <v>0</v>
      </c>
      <c r="Y2">
        <f>'2）実施状況調査票_機能'!G20</f>
        <v>0</v>
      </c>
      <c r="Z2">
        <f>'2）実施状況調査票_機能'!I20</f>
        <v>0</v>
      </c>
      <c r="AA2">
        <f>'2）実施状況調査票_機能'!K20</f>
        <v>0</v>
      </c>
      <c r="AB2">
        <f>'2）実施状況調査票_機能'!M20</f>
        <v>0</v>
      </c>
      <c r="AC2">
        <f>'2）実施状況調査票_機能'!G21</f>
        <v>0</v>
      </c>
      <c r="AD2">
        <f>'2）実施状況調査票_機能'!I21</f>
        <v>0</v>
      </c>
      <c r="AE2">
        <f>'2）実施状況調査票_機能'!K21</f>
        <v>0</v>
      </c>
      <c r="AF2">
        <f>'2）実施状況調査票_機能'!M21</f>
        <v>0</v>
      </c>
      <c r="AG2">
        <f>'2）実施状況調査票_機能'!G22</f>
        <v>0</v>
      </c>
      <c r="AH2">
        <f>'2）実施状況調査票_機能'!I22</f>
        <v>0</v>
      </c>
      <c r="AI2">
        <f>'2）実施状況調査票_機能'!K22</f>
        <v>0</v>
      </c>
      <c r="AJ2">
        <f>'2）実施状況調査票_機能'!M22</f>
        <v>0</v>
      </c>
      <c r="AK2">
        <f>'2）実施状況調査票_機能'!G23</f>
        <v>0</v>
      </c>
      <c r="AL2">
        <f>'2）実施状況調査票_機能'!I23</f>
        <v>0</v>
      </c>
      <c r="AM2">
        <f>'2）実施状況調査票_機能'!K23</f>
        <v>0</v>
      </c>
      <c r="AN2">
        <f>'2）実施状況調査票_機能'!M23</f>
        <v>0</v>
      </c>
      <c r="AO2">
        <f>'2）実施状況調査票_機能'!G24</f>
        <v>0</v>
      </c>
      <c r="AP2">
        <f>'2）実施状況調査票_機能'!I24</f>
        <v>0</v>
      </c>
      <c r="AQ2">
        <f>'2）実施状況調査票_機能'!K24</f>
        <v>0</v>
      </c>
      <c r="AR2">
        <f>'2）実施状況調査票_機能'!M24</f>
        <v>0</v>
      </c>
      <c r="AS2">
        <f>'2）実施状況調査票_機能'!G25</f>
        <v>0</v>
      </c>
      <c r="AT2">
        <f>'2）実施状況調査票_機能'!I25</f>
        <v>0</v>
      </c>
      <c r="AU2">
        <f>'2）実施状況調査票_機能'!K25</f>
        <v>0</v>
      </c>
      <c r="AV2">
        <f>'2）実施状況調査票_機能'!M25</f>
        <v>0</v>
      </c>
      <c r="AW2">
        <f>'2）実施状況調査票_機能'!G26</f>
        <v>0</v>
      </c>
      <c r="AX2">
        <f>'2）実施状況調査票_機能'!I26</f>
        <v>0</v>
      </c>
      <c r="AY2">
        <f>'2）実施状況調査票_機能'!K26</f>
        <v>0</v>
      </c>
      <c r="AZ2">
        <f>'2）実施状況調査票_機能'!M26</f>
        <v>0</v>
      </c>
      <c r="BA2">
        <f>'2）実施状況調査票_機能'!G27</f>
        <v>0</v>
      </c>
      <c r="BB2">
        <f>'2）実施状況調査票_機能'!I27</f>
        <v>0</v>
      </c>
      <c r="BC2">
        <f>'2）実施状況調査票_機能'!K27</f>
        <v>0</v>
      </c>
      <c r="BD2">
        <f>'2）実施状況調査票_機能'!M27</f>
        <v>0</v>
      </c>
      <c r="BE2">
        <f>'2）実施状況調査票_機能'!G28</f>
        <v>0</v>
      </c>
      <c r="BF2">
        <f>'2）実施状況調査票_機能'!I28</f>
        <v>0</v>
      </c>
      <c r="BG2">
        <f>'2）実施状況調査票_機能'!K28</f>
        <v>0</v>
      </c>
      <c r="BH2">
        <f>'2）実施状況調査票_機能'!M28</f>
        <v>0</v>
      </c>
      <c r="BI2">
        <f>'2）実施状況調査票_機能'!S22</f>
        <v>0</v>
      </c>
      <c r="BJ2">
        <f>'2）実施状況調査票_機能'!S23</f>
        <v>0</v>
      </c>
      <c r="BK2">
        <f>'2）実施状況調査票_機能'!S24</f>
        <v>0</v>
      </c>
      <c r="BL2">
        <f>'2）実施状況調査票_機能'!G31</f>
        <v>0</v>
      </c>
      <c r="BM2">
        <f>'2）実施状況調査票_機能'!G32</f>
        <v>0</v>
      </c>
      <c r="BN2">
        <f>'2）実施状況調査票_機能'!G33</f>
        <v>0</v>
      </c>
      <c r="BO2">
        <f>'2）実施状況調査票_機能'!G34</f>
        <v>0</v>
      </c>
      <c r="BP2">
        <f>'2）実施状況調査票_機能'!G35</f>
        <v>0</v>
      </c>
      <c r="BQ2">
        <f>'2）実施状況調査票_機能'!G36</f>
        <v>0</v>
      </c>
      <c r="BR2">
        <f>'2）実施状況調査票_機能'!G37</f>
        <v>0</v>
      </c>
      <c r="BS2">
        <f>'2）実施状況調査票_機能'!G38</f>
        <v>0</v>
      </c>
      <c r="BT2">
        <f>'2）実施状況調査票_機能'!G39</f>
        <v>0</v>
      </c>
      <c r="BU2">
        <f>'2）実施状況調査票_機能'!G40</f>
        <v>0</v>
      </c>
      <c r="BV2">
        <f>'2）実施状況調査票_機能'!G41</f>
        <v>0</v>
      </c>
      <c r="BW2">
        <f>'2）実施状況調査票_機能'!O31</f>
        <v>0</v>
      </c>
      <c r="BX2">
        <f>'2）実施状況調査票_機能'!O32</f>
        <v>0</v>
      </c>
      <c r="BY2">
        <f>'2）実施状況調査票_機能'!O33</f>
        <v>0</v>
      </c>
      <c r="BZ2">
        <f>'2）実施状況調査票_機能'!O34</f>
        <v>0</v>
      </c>
      <c r="CA2">
        <f>'2）実施状況調査票_機能'!O35</f>
        <v>0</v>
      </c>
      <c r="CB2">
        <f>'2）実施状況調査票_機能'!B45</f>
        <v>0</v>
      </c>
      <c r="CC2">
        <f>'2）実施状況調査票_機能'!C47</f>
        <v>0</v>
      </c>
      <c r="CD2">
        <f>'2）実施状況調査票_機能'!E47</f>
        <v>0</v>
      </c>
      <c r="CE2">
        <f>'2）実施状況調査票_機能'!G47</f>
        <v>0</v>
      </c>
      <c r="CF2">
        <f>'2）実施状況調査票_機能'!I47</f>
        <v>0</v>
      </c>
      <c r="CG2">
        <f>'2）実施状況調査票_機能'!F49</f>
        <v>0</v>
      </c>
      <c r="CH2">
        <f>'2）実施状況調査票_機能'!R51</f>
        <v>0</v>
      </c>
      <c r="CI2">
        <f>'2）実施状況調査票_機能'!R52</f>
        <v>0</v>
      </c>
      <c r="CJ2">
        <f>'2）実施状況調査票_機能'!R53</f>
        <v>0</v>
      </c>
      <c r="CK2">
        <f>'2）実施状況調査票_機能'!R54</f>
        <v>0</v>
      </c>
      <c r="CL2">
        <f>'2）実施状況調査票_機能'!R55</f>
        <v>0</v>
      </c>
      <c r="CM2">
        <f>'2）実施状況調査票_機能'!G56</f>
        <v>0</v>
      </c>
      <c r="CN2">
        <f>'2）実施状況調査票_機能'!R58</f>
        <v>0</v>
      </c>
      <c r="CO2">
        <f>'2）実施状況調査票_機能'!R59</f>
        <v>0</v>
      </c>
      <c r="CP2">
        <f>'2）実施状況調査票_機能'!R60</f>
        <v>0</v>
      </c>
      <c r="CQ2">
        <f>'2）実施状況調査票_機能'!R61</f>
        <v>0</v>
      </c>
      <c r="CR2">
        <f>'2）実施状況調査票_機能'!G62</f>
        <v>0</v>
      </c>
      <c r="CS2">
        <f>'2）実施状況調査票_機能'!R64</f>
        <v>0</v>
      </c>
      <c r="CT2">
        <f>'2）実施状況調査票_機能'!R65</f>
        <v>0</v>
      </c>
      <c r="CU2">
        <f>'2）実施状況調査票_機能'!R66</f>
        <v>0</v>
      </c>
      <c r="CV2">
        <f>'2）実施状況調査票_機能'!R67</f>
        <v>0</v>
      </c>
      <c r="CW2">
        <f>'2）実施状況調査票_機能'!R68</f>
        <v>0</v>
      </c>
      <c r="CX2">
        <f>'2）実施状況調査票_機能'!G69</f>
        <v>0</v>
      </c>
      <c r="CY2" t="str" cm="1">
        <f t="array" ref="CY2:DL2">'2）実施状況調査票_機能'!O73:AB73</f>
        <v>□</v>
      </c>
      <c r="CZ2" t="str">
        <v>□</v>
      </c>
      <c r="DA2" t="str">
        <v>□</v>
      </c>
      <c r="DB2" t="str">
        <v>□</v>
      </c>
      <c r="DC2" t="str">
        <v>□</v>
      </c>
      <c r="DD2" t="str">
        <v>□</v>
      </c>
      <c r="DE2" t="str">
        <v>□</v>
      </c>
      <c r="DF2" t="str">
        <v>□</v>
      </c>
      <c r="DG2" t="str">
        <v>□</v>
      </c>
      <c r="DH2" t="str">
        <v>□</v>
      </c>
      <c r="DI2" t="str">
        <v>□</v>
      </c>
      <c r="DJ2" t="str">
        <v>□</v>
      </c>
      <c r="DK2" t="str">
        <v>□</v>
      </c>
      <c r="DL2" t="str">
        <v>□</v>
      </c>
      <c r="DM2" t="str" cm="1">
        <f t="array" ref="DM2:DZ2">'2）実施状況調査票_機能'!O74:AB74</f>
        <v>□</v>
      </c>
      <c r="DN2" t="str">
        <v>□</v>
      </c>
      <c r="DO2" t="str">
        <v>□</v>
      </c>
      <c r="DP2" t="str">
        <v>□</v>
      </c>
      <c r="DQ2" t="str">
        <v>□</v>
      </c>
      <c r="DR2" t="str">
        <v>□</v>
      </c>
      <c r="DS2" t="str">
        <v>□</v>
      </c>
      <c r="DT2" t="str">
        <v>□</v>
      </c>
      <c r="DU2" t="str">
        <v>□</v>
      </c>
      <c r="DV2" t="str">
        <v>□</v>
      </c>
      <c r="DW2" t="str">
        <v>□</v>
      </c>
      <c r="DX2" t="str">
        <v>□</v>
      </c>
      <c r="DY2" t="str">
        <v>□</v>
      </c>
      <c r="DZ2" t="str">
        <v>□</v>
      </c>
      <c r="EA2" t="str" cm="1">
        <f t="array" ref="EA2:EN2">'2）実施状況調査票_機能'!O75:AB75</f>
        <v>□</v>
      </c>
      <c r="EB2" t="str">
        <v>□</v>
      </c>
      <c r="EC2" t="str">
        <v>□</v>
      </c>
      <c r="ED2" t="str">
        <v>□</v>
      </c>
      <c r="EE2" t="str">
        <v>□</v>
      </c>
      <c r="EF2" t="str">
        <v>□</v>
      </c>
      <c r="EG2" t="str">
        <v>□</v>
      </c>
      <c r="EH2" t="str">
        <v>□</v>
      </c>
      <c r="EI2" t="str">
        <v>□</v>
      </c>
      <c r="EJ2" t="str">
        <v>□</v>
      </c>
      <c r="EK2" t="str">
        <v>□</v>
      </c>
      <c r="EL2" t="str">
        <v>□</v>
      </c>
      <c r="EM2" t="str">
        <v>□</v>
      </c>
      <c r="EN2" t="str">
        <v>□</v>
      </c>
      <c r="EO2" t="str" cm="1">
        <f t="array" ref="EO2:FB2">'2）実施状況調査票_機能'!O76:AB76</f>
        <v>□</v>
      </c>
      <c r="EP2" t="str">
        <v>□</v>
      </c>
      <c r="EQ2" t="str">
        <v>□</v>
      </c>
      <c r="ER2" t="str">
        <v>□</v>
      </c>
      <c r="ES2" t="str">
        <v>□</v>
      </c>
      <c r="ET2" t="str">
        <v>□</v>
      </c>
      <c r="EU2" t="str">
        <v>□</v>
      </c>
      <c r="EV2" t="str">
        <v>□</v>
      </c>
      <c r="EW2" t="str">
        <v>□</v>
      </c>
      <c r="EX2" t="str">
        <v>□</v>
      </c>
      <c r="EY2" t="str">
        <v>□</v>
      </c>
      <c r="EZ2" t="str">
        <v>□</v>
      </c>
      <c r="FA2" t="str">
        <v>□</v>
      </c>
      <c r="FB2" t="str">
        <v>□</v>
      </c>
      <c r="FC2" t="str" cm="1">
        <f t="array" ref="FC2:FP2">'2）実施状況調査票_機能'!O77:AB77</f>
        <v>□</v>
      </c>
      <c r="FD2" t="str">
        <v>□</v>
      </c>
      <c r="FE2" t="str">
        <v>□</v>
      </c>
      <c r="FF2" t="str">
        <v>□</v>
      </c>
      <c r="FG2" t="str">
        <v>□</v>
      </c>
      <c r="FH2" t="str">
        <v>□</v>
      </c>
      <c r="FI2" t="str">
        <v>□</v>
      </c>
      <c r="FJ2" t="str">
        <v>□</v>
      </c>
      <c r="FK2" t="str">
        <v>□</v>
      </c>
      <c r="FL2" t="str">
        <v>□</v>
      </c>
      <c r="FM2" t="str">
        <v>□</v>
      </c>
      <c r="FN2" t="str">
        <v>□</v>
      </c>
      <c r="FO2" t="str">
        <v>□</v>
      </c>
      <c r="FP2" t="str">
        <v>□</v>
      </c>
      <c r="FQ2" t="str" cm="1">
        <f t="array" ref="FQ2:GD2">'2）実施状況調査票_機能'!O78:AB78</f>
        <v>□</v>
      </c>
      <c r="FR2" t="str">
        <v>□</v>
      </c>
      <c r="FS2" t="str">
        <v>□</v>
      </c>
      <c r="FT2" t="str">
        <v>□</v>
      </c>
      <c r="FU2" t="str">
        <v>□</v>
      </c>
      <c r="FV2" t="str">
        <v>□</v>
      </c>
      <c r="FW2" t="str">
        <v>□</v>
      </c>
      <c r="FX2" t="str">
        <v>□</v>
      </c>
      <c r="FY2" t="str">
        <v>□</v>
      </c>
      <c r="FZ2" t="str">
        <v>□</v>
      </c>
      <c r="GA2" t="str">
        <v>□</v>
      </c>
      <c r="GB2" t="str">
        <v>□</v>
      </c>
      <c r="GC2" t="str">
        <v>□</v>
      </c>
      <c r="GD2" t="str">
        <v>□</v>
      </c>
      <c r="GE2" t="str" cm="1">
        <f t="array" ref="GE2:GR2">'2）実施状況調査票_機能'!O79:AB79</f>
        <v>□</v>
      </c>
      <c r="GF2" t="str">
        <v>□</v>
      </c>
      <c r="GG2" t="str">
        <v>□</v>
      </c>
      <c r="GH2" t="str">
        <v>□</v>
      </c>
      <c r="GI2" t="str">
        <v>□</v>
      </c>
      <c r="GJ2" t="str">
        <v>□</v>
      </c>
      <c r="GK2" t="str">
        <v>□</v>
      </c>
      <c r="GL2" t="str">
        <v>□</v>
      </c>
      <c r="GM2" t="str">
        <v>□</v>
      </c>
      <c r="GN2" t="str">
        <v>□</v>
      </c>
      <c r="GO2" t="str">
        <v>□</v>
      </c>
      <c r="GP2" t="str">
        <v>□</v>
      </c>
      <c r="GQ2" t="str">
        <v>□</v>
      </c>
      <c r="GR2" t="str">
        <v>□</v>
      </c>
      <c r="GS2" t="str" cm="1">
        <f t="array" ref="GS2:HF2">'2）実施状況調査票_機能'!O80:AB80</f>
        <v>□</v>
      </c>
      <c r="GT2" t="str">
        <v>□</v>
      </c>
      <c r="GU2" t="str">
        <v>□</v>
      </c>
      <c r="GV2" t="str">
        <v>□</v>
      </c>
      <c r="GW2" t="str">
        <v>□</v>
      </c>
      <c r="GX2" t="str">
        <v>□</v>
      </c>
      <c r="GY2" t="str">
        <v>□</v>
      </c>
      <c r="GZ2" t="str">
        <v>□</v>
      </c>
      <c r="HA2" t="str">
        <v>□</v>
      </c>
      <c r="HB2" t="str">
        <v>□</v>
      </c>
      <c r="HC2" t="str">
        <v>□</v>
      </c>
      <c r="HD2" t="str">
        <v>□</v>
      </c>
      <c r="HE2" t="str">
        <v>□</v>
      </c>
      <c r="HF2" t="str">
        <v>□</v>
      </c>
      <c r="HG2" t="str" cm="1">
        <f t="array" ref="HG2:HT2">'2）実施状況調査票_機能'!O81:AB81</f>
        <v>□</v>
      </c>
      <c r="HH2" t="str">
        <v>□</v>
      </c>
      <c r="HI2" t="str">
        <v>□</v>
      </c>
      <c r="HJ2" t="str">
        <v>□</v>
      </c>
      <c r="HK2" t="str">
        <v>□</v>
      </c>
      <c r="HL2" t="str">
        <v>□</v>
      </c>
      <c r="HM2" t="str">
        <v>□</v>
      </c>
      <c r="HN2" t="str">
        <v>□</v>
      </c>
      <c r="HO2" t="str">
        <v>□</v>
      </c>
      <c r="HP2" t="str">
        <v>□</v>
      </c>
      <c r="HQ2" t="str">
        <v>□</v>
      </c>
      <c r="HR2" t="str">
        <v>□</v>
      </c>
      <c r="HS2" t="str">
        <v>□</v>
      </c>
      <c r="HT2" t="str">
        <v>□</v>
      </c>
      <c r="HU2" t="str" cm="1">
        <f t="array" ref="HU2:IH2">'2）実施状況調査票_機能'!O83:AB83</f>
        <v>□</v>
      </c>
      <c r="HV2" t="str">
        <v>□</v>
      </c>
      <c r="HW2" t="str">
        <v>□</v>
      </c>
      <c r="HX2" t="str">
        <v>□</v>
      </c>
      <c r="HY2" t="str">
        <v>□</v>
      </c>
      <c r="HZ2" t="str">
        <v>□</v>
      </c>
      <c r="IA2" t="str">
        <v>□</v>
      </c>
      <c r="IB2" t="str">
        <v>□</v>
      </c>
      <c r="IC2" t="str">
        <v>□</v>
      </c>
      <c r="ID2" t="str">
        <v>□</v>
      </c>
      <c r="IE2" t="str">
        <v>□</v>
      </c>
      <c r="IF2" t="str">
        <v>□</v>
      </c>
      <c r="IG2" t="str">
        <v>□</v>
      </c>
      <c r="IH2" t="str">
        <v>□</v>
      </c>
      <c r="II2" t="str" cm="1">
        <f t="array" ref="II2:IV2">'2）実施状況調査票_機能'!O84:AB84</f>
        <v>□</v>
      </c>
      <c r="IJ2" t="str">
        <v>□</v>
      </c>
      <c r="IK2" t="str">
        <v>□</v>
      </c>
      <c r="IL2" t="str">
        <v>□</v>
      </c>
      <c r="IM2" t="str">
        <v>□</v>
      </c>
      <c r="IN2" t="str">
        <v>□</v>
      </c>
      <c r="IO2" t="str">
        <v>□</v>
      </c>
      <c r="IP2" t="str">
        <v>□</v>
      </c>
      <c r="IQ2" t="str">
        <v>□</v>
      </c>
      <c r="IR2" t="str">
        <v>□</v>
      </c>
      <c r="IS2" t="str">
        <v>□</v>
      </c>
      <c r="IT2" t="str">
        <v>□</v>
      </c>
      <c r="IU2" t="str">
        <v>□</v>
      </c>
      <c r="IV2" t="str">
        <v>□</v>
      </c>
      <c r="IW2" t="str" cm="1">
        <f t="array" ref="IW2:JJ2">'2）実施状況調査票_機能'!O85:AB85</f>
        <v>□</v>
      </c>
      <c r="IX2" t="str">
        <v>□</v>
      </c>
      <c r="IY2" t="str">
        <v>□</v>
      </c>
      <c r="IZ2" t="str">
        <v>□</v>
      </c>
      <c r="JA2" t="str">
        <v>□</v>
      </c>
      <c r="JB2" t="str">
        <v>□</v>
      </c>
      <c r="JC2" t="str">
        <v>□</v>
      </c>
      <c r="JD2" t="str">
        <v>□</v>
      </c>
      <c r="JE2" t="str">
        <v>□</v>
      </c>
      <c r="JF2" t="str">
        <v>□</v>
      </c>
      <c r="JG2" t="str">
        <v>□</v>
      </c>
      <c r="JH2" t="str">
        <v>□</v>
      </c>
      <c r="JI2" t="str">
        <v>□</v>
      </c>
      <c r="JJ2" t="str">
        <v>□</v>
      </c>
      <c r="JK2" t="str" cm="1">
        <f t="array" ref="JK2:JX2">'2）実施状況調査票_機能'!O86:AB86</f>
        <v>□</v>
      </c>
      <c r="JL2" t="str">
        <v>□</v>
      </c>
      <c r="JM2" t="str">
        <v>□</v>
      </c>
      <c r="JN2" t="str">
        <v>□</v>
      </c>
      <c r="JO2" t="str">
        <v>□</v>
      </c>
      <c r="JP2" t="str">
        <v>□</v>
      </c>
      <c r="JQ2" t="str">
        <v>□</v>
      </c>
      <c r="JR2" t="str">
        <v>□</v>
      </c>
      <c r="JS2" t="str">
        <v>□</v>
      </c>
      <c r="JT2" t="str">
        <v>□</v>
      </c>
      <c r="JU2" t="str">
        <v>□</v>
      </c>
      <c r="JV2" t="str">
        <v>□</v>
      </c>
      <c r="JW2" t="str">
        <v>□</v>
      </c>
      <c r="JX2" t="str">
        <v>□</v>
      </c>
      <c r="JY2" t="str" cm="1">
        <f t="array" ref="JY2:KL2">'2）実施状況調査票_機能'!O87:AB87</f>
        <v>□</v>
      </c>
      <c r="JZ2" t="str">
        <v>□</v>
      </c>
      <c r="KA2" t="str">
        <v>□</v>
      </c>
      <c r="KB2" t="str">
        <v>□</v>
      </c>
      <c r="KC2" t="str">
        <v>□</v>
      </c>
      <c r="KD2" t="str">
        <v>□</v>
      </c>
      <c r="KE2" t="str">
        <v>□</v>
      </c>
      <c r="KF2" t="str">
        <v>□</v>
      </c>
      <c r="KG2" t="str">
        <v>□</v>
      </c>
      <c r="KH2" t="str">
        <v>□</v>
      </c>
      <c r="KI2" t="str">
        <v>□</v>
      </c>
      <c r="KJ2" t="str">
        <v>□</v>
      </c>
      <c r="KK2" t="str">
        <v>□</v>
      </c>
      <c r="KL2" t="str">
        <v>□</v>
      </c>
      <c r="KM2" t="str" cm="1">
        <f t="array" ref="KM2:KZ2">'2）実施状況調査票_機能'!O88:AB88</f>
        <v>□</v>
      </c>
      <c r="KN2" t="str">
        <v>□</v>
      </c>
      <c r="KO2" t="str">
        <v>□</v>
      </c>
      <c r="KP2" t="str">
        <v>□</v>
      </c>
      <c r="KQ2" t="str">
        <v>□</v>
      </c>
      <c r="KR2" t="str">
        <v>□</v>
      </c>
      <c r="KS2" t="str">
        <v>□</v>
      </c>
      <c r="KT2" t="str">
        <v>□</v>
      </c>
      <c r="KU2" t="str">
        <v>□</v>
      </c>
      <c r="KV2" t="str">
        <v>□</v>
      </c>
      <c r="KW2" t="str">
        <v>□</v>
      </c>
      <c r="KX2" t="str">
        <v>□</v>
      </c>
      <c r="KY2" t="str">
        <v>□</v>
      </c>
      <c r="KZ2" t="str">
        <v>□</v>
      </c>
      <c r="LA2" t="str" cm="1">
        <f t="array" ref="LA2:LN2">'2）実施状況調査票_機能'!O90:AB90</f>
        <v>□</v>
      </c>
      <c r="LB2" t="str">
        <v>□</v>
      </c>
      <c r="LC2" t="str">
        <v>□</v>
      </c>
      <c r="LD2" t="str">
        <v>□</v>
      </c>
      <c r="LE2" t="str">
        <v>□</v>
      </c>
      <c r="LF2" t="str">
        <v>□</v>
      </c>
      <c r="LG2" t="str">
        <v>□</v>
      </c>
      <c r="LH2" t="str">
        <v>□</v>
      </c>
      <c r="LI2" t="str">
        <v>□</v>
      </c>
      <c r="LJ2" t="str">
        <v>□</v>
      </c>
      <c r="LK2" t="str">
        <v>□</v>
      </c>
      <c r="LL2" t="str">
        <v>□</v>
      </c>
      <c r="LM2" t="str">
        <v>□</v>
      </c>
      <c r="LN2" t="str">
        <v>□</v>
      </c>
      <c r="LO2" cm="1">
        <f t="array" ref="LO2:MB2">'2）実施状況調査票_機能'!O91:AB91</f>
        <v>0</v>
      </c>
      <c r="LP2">
        <v>0</v>
      </c>
      <c r="LQ2">
        <v>0</v>
      </c>
      <c r="LR2">
        <v>0</v>
      </c>
      <c r="LS2">
        <v>0</v>
      </c>
      <c r="LT2">
        <v>0</v>
      </c>
      <c r="LU2">
        <v>0</v>
      </c>
      <c r="LV2">
        <v>0</v>
      </c>
      <c r="LW2">
        <v>0</v>
      </c>
      <c r="LX2">
        <v>0</v>
      </c>
      <c r="LY2">
        <v>0</v>
      </c>
      <c r="LZ2">
        <v>0</v>
      </c>
      <c r="MA2">
        <v>0</v>
      </c>
      <c r="MB2">
        <v>0</v>
      </c>
      <c r="MC2">
        <f>'2）実施状況調査票_機能'!B94</f>
        <v>0</v>
      </c>
      <c r="MD2">
        <f>'2）実施状況調査票_機能'!H95</f>
        <v>0</v>
      </c>
      <c r="ME2" t="str">
        <f>'2）実施状況調査票_機能'!S98</f>
        <v>□</v>
      </c>
      <c r="MF2" t="str">
        <f>'2）実施状況調査票_機能'!S99</f>
        <v>□</v>
      </c>
      <c r="MG2" t="str">
        <f>'2）実施状況調査票_機能'!S100</f>
        <v>□</v>
      </c>
      <c r="MH2" t="str">
        <f>'2）実施状況調査票_機能'!S101</f>
        <v>□</v>
      </c>
      <c r="MI2" t="str">
        <f>'2）実施状況調査票_機能'!S102</f>
        <v>□</v>
      </c>
      <c r="MJ2" t="str">
        <f>'2）実施状況調査票_機能'!S103</f>
        <v>□</v>
      </c>
      <c r="MK2" t="str">
        <f>'2）実施状況調査票_機能'!S104</f>
        <v>□</v>
      </c>
      <c r="ML2" t="str">
        <f>'2）実施状況調査票_機能'!S105</f>
        <v>□</v>
      </c>
      <c r="MM2">
        <f>'2）実施状況調査票_機能'!N106</f>
        <v>0</v>
      </c>
      <c r="MN2" t="str">
        <f>'2）実施状況調査票_機能'!AA96</f>
        <v>□</v>
      </c>
      <c r="MO2" t="str">
        <f>'2）実施状況調査票_機能'!AA97</f>
        <v>□</v>
      </c>
      <c r="MP2" t="str">
        <f>'2）実施状況調査票_機能'!AA98</f>
        <v>□</v>
      </c>
      <c r="MQ2" t="str">
        <f>'2）実施状況調査票_機能'!AA99</f>
        <v>□</v>
      </c>
      <c r="MR2" t="str">
        <f>'2）実施状況調査票_機能'!AA100</f>
        <v>□</v>
      </c>
      <c r="MS2" t="str">
        <f>'2）実施状況調査票_機能'!AA101</f>
        <v>□</v>
      </c>
      <c r="MT2" t="str">
        <f>'2）実施状況調査票_機能'!AA102</f>
        <v>□</v>
      </c>
      <c r="MU2" t="str">
        <f>'2）実施状況調査票_機能'!AA103</f>
        <v>□</v>
      </c>
      <c r="MV2" t="str">
        <f>'2）実施状況調査票_機能'!AA104</f>
        <v>□</v>
      </c>
      <c r="MW2" t="str">
        <f>'2）実施状況調査票_機能'!AA105</f>
        <v>□</v>
      </c>
      <c r="MX2">
        <f>'2）実施状況調査票_機能'!W106</f>
        <v>0</v>
      </c>
    </row>
  </sheetData>
  <phoneticPr fontId="1"/>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B62EE-2824-456A-8497-ED42D68550DC}">
  <sheetPr>
    <tabColor theme="4" tint="0.79998168889431442"/>
  </sheetPr>
  <dimension ref="A1:AC107"/>
  <sheetViews>
    <sheetView showGridLines="0" zoomScale="70" zoomScaleNormal="70" zoomScaleSheetLayoutView="100" workbookViewId="0"/>
  </sheetViews>
  <sheetFormatPr defaultRowHeight="18"/>
  <cols>
    <col min="1" max="1" width="2.59765625" customWidth="1"/>
    <col min="2" max="2" width="4.59765625" customWidth="1"/>
    <col min="3" max="3" width="12.59765625" customWidth="1"/>
    <col min="4" max="4" width="2.59765625" customWidth="1"/>
    <col min="5" max="5" width="5.3984375" customWidth="1"/>
    <col min="6" max="6" width="12.19921875" customWidth="1"/>
    <col min="7" max="7" width="14.09765625" customWidth="1"/>
    <col min="8" max="8" width="3.796875" customWidth="1"/>
    <col min="9" max="9" width="10.19921875" customWidth="1"/>
    <col min="10" max="10" width="3.19921875" bestFit="1" customWidth="1"/>
    <col min="12" max="12" width="3.19921875" bestFit="1" customWidth="1"/>
    <col min="14" max="14" width="3.19921875" bestFit="1" customWidth="1"/>
    <col min="20" max="20" width="8.796875" customWidth="1"/>
    <col min="29" max="30" width="1.59765625" customWidth="1"/>
  </cols>
  <sheetData>
    <row r="1" spans="1:29" ht="19.2">
      <c r="A1" s="125" t="s">
        <v>656</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row>
    <row r="2" spans="1:29">
      <c r="A2" s="21" t="s">
        <v>336</v>
      </c>
      <c r="B2" s="21"/>
      <c r="C2" s="21"/>
      <c r="D2" s="21"/>
      <c r="E2" s="21"/>
      <c r="F2" s="21"/>
      <c r="G2" s="21"/>
      <c r="H2" s="21"/>
      <c r="I2" s="21"/>
      <c r="J2" s="21"/>
      <c r="K2" s="21"/>
      <c r="L2" s="21"/>
      <c r="M2" s="21"/>
      <c r="N2" s="21"/>
      <c r="O2" s="21"/>
      <c r="P2" s="21"/>
      <c r="Q2" s="21"/>
      <c r="R2" s="21"/>
      <c r="S2" s="21"/>
      <c r="T2" s="21"/>
      <c r="U2" s="21"/>
      <c r="V2" s="21"/>
      <c r="W2" s="21"/>
      <c r="X2" s="21"/>
      <c r="Y2" s="21"/>
      <c r="Z2" s="21"/>
      <c r="AA2" s="21"/>
      <c r="AB2" s="21"/>
    </row>
    <row r="3" spans="1:29">
      <c r="A3" s="22" t="s">
        <v>685</v>
      </c>
      <c r="B3" s="21"/>
      <c r="C3" s="21"/>
      <c r="D3" s="21"/>
      <c r="E3" s="21"/>
      <c r="F3" s="21"/>
      <c r="G3" s="21"/>
      <c r="H3" s="21"/>
      <c r="I3" s="21"/>
      <c r="J3" s="21"/>
      <c r="K3" s="21"/>
      <c r="L3" s="21"/>
      <c r="M3" s="21"/>
      <c r="N3" s="21"/>
      <c r="O3" s="21"/>
      <c r="P3" s="21"/>
      <c r="Q3" s="21"/>
      <c r="R3" s="21"/>
      <c r="S3" s="21"/>
      <c r="T3" s="21"/>
      <c r="U3" s="21"/>
      <c r="V3" s="21"/>
      <c r="W3" s="21"/>
      <c r="X3" s="21"/>
      <c r="Y3" s="21"/>
      <c r="Z3" s="21"/>
      <c r="AA3" s="21"/>
      <c r="AB3" s="21"/>
    </row>
    <row r="4" spans="1:29">
      <c r="A4" s="21"/>
      <c r="B4" s="22" t="s">
        <v>675</v>
      </c>
      <c r="C4" s="21"/>
      <c r="D4" s="21"/>
      <c r="E4" s="21"/>
      <c r="F4" s="21"/>
      <c r="G4" s="34"/>
      <c r="H4" s="35"/>
      <c r="I4" s="35"/>
      <c r="J4" s="35"/>
      <c r="K4" s="35"/>
      <c r="L4" s="35"/>
      <c r="M4" s="21"/>
      <c r="N4" s="21"/>
      <c r="O4" s="21"/>
      <c r="P4" s="21"/>
      <c r="Q4" s="21"/>
      <c r="R4" s="21"/>
      <c r="S4" s="21"/>
      <c r="T4" s="21"/>
      <c r="U4" s="21"/>
      <c r="V4" s="21"/>
      <c r="W4" s="21"/>
      <c r="X4" s="21"/>
      <c r="Y4" s="21"/>
      <c r="Z4" s="21"/>
      <c r="AA4" s="21"/>
      <c r="AB4" s="21"/>
    </row>
    <row r="5" spans="1:29" s="14" customFormat="1" ht="36" customHeight="1">
      <c r="A5" s="36"/>
      <c r="B5" s="36"/>
      <c r="C5" s="36"/>
      <c r="D5" s="36"/>
      <c r="E5" s="36"/>
      <c r="F5" s="36"/>
      <c r="G5" s="201" t="s">
        <v>320</v>
      </c>
      <c r="H5" s="202"/>
      <c r="I5" s="201" t="s">
        <v>319</v>
      </c>
      <c r="J5" s="202"/>
      <c r="K5" s="201" t="s">
        <v>318</v>
      </c>
      <c r="L5" s="202"/>
      <c r="M5" s="201" t="s">
        <v>317</v>
      </c>
      <c r="N5" s="202"/>
      <c r="O5" s="36"/>
      <c r="P5" s="36"/>
      <c r="Q5" s="36"/>
      <c r="R5" s="36"/>
      <c r="S5" s="36"/>
      <c r="T5" s="36"/>
      <c r="U5" s="36"/>
      <c r="V5" s="36"/>
      <c r="W5" s="36"/>
      <c r="X5" s="36"/>
      <c r="Y5" s="36"/>
      <c r="Z5" s="36"/>
      <c r="AA5" s="36"/>
      <c r="AB5" s="36"/>
    </row>
    <row r="6" spans="1:29">
      <c r="A6" s="21"/>
      <c r="B6" s="21"/>
      <c r="C6" s="21"/>
      <c r="D6" s="21"/>
      <c r="E6" s="21"/>
      <c r="F6" s="21"/>
      <c r="G6" s="38"/>
      <c r="H6" s="26" t="s">
        <v>406</v>
      </c>
      <c r="I6" s="38"/>
      <c r="J6" s="26" t="s">
        <v>406</v>
      </c>
      <c r="K6" s="38"/>
      <c r="L6" s="26" t="s">
        <v>407</v>
      </c>
      <c r="M6" s="38"/>
      <c r="N6" s="26" t="s">
        <v>407</v>
      </c>
      <c r="O6" s="21"/>
      <c r="P6" s="21"/>
      <c r="Q6" s="21"/>
      <c r="R6" s="21"/>
      <c r="S6" s="21"/>
      <c r="T6" s="21"/>
      <c r="U6" s="21"/>
      <c r="V6" s="21"/>
      <c r="W6" s="21"/>
      <c r="X6" s="21"/>
      <c r="Y6" s="21"/>
      <c r="Z6" s="21"/>
      <c r="AA6" s="21"/>
      <c r="AB6" s="21"/>
    </row>
    <row r="7" spans="1:29">
      <c r="A7" s="21"/>
      <c r="B7" s="22" t="s">
        <v>676</v>
      </c>
      <c r="C7" s="21"/>
      <c r="D7" s="21"/>
      <c r="E7" s="21"/>
      <c r="F7" s="21"/>
      <c r="G7" s="21"/>
      <c r="H7" s="21"/>
      <c r="I7" s="21"/>
      <c r="J7" s="21"/>
      <c r="K7" s="21"/>
      <c r="L7" s="21"/>
      <c r="M7" s="21"/>
      <c r="N7" s="21"/>
      <c r="O7" s="21"/>
      <c r="P7" s="21"/>
      <c r="Q7" s="21"/>
      <c r="R7" s="21"/>
      <c r="S7" s="21"/>
      <c r="T7" s="21"/>
      <c r="U7" s="21"/>
      <c r="V7" s="21"/>
      <c r="W7" s="21"/>
      <c r="X7" s="21"/>
      <c r="Y7" s="21"/>
      <c r="Z7" s="21"/>
      <c r="AA7" s="21"/>
      <c r="AB7" s="21"/>
    </row>
    <row r="8" spans="1:29">
      <c r="A8" s="21"/>
      <c r="B8" s="21"/>
      <c r="C8" s="21"/>
      <c r="D8" s="190" t="s">
        <v>314</v>
      </c>
      <c r="E8" s="191"/>
      <c r="F8" s="192"/>
      <c r="G8" s="190" t="s">
        <v>639</v>
      </c>
      <c r="H8" s="191"/>
      <c r="I8" s="191"/>
      <c r="J8" s="191"/>
      <c r="K8" s="191"/>
      <c r="L8" s="192"/>
      <c r="M8" s="190" t="s">
        <v>313</v>
      </c>
      <c r="N8" s="192"/>
      <c r="O8" s="21"/>
      <c r="P8" s="21"/>
      <c r="Q8" s="21"/>
      <c r="R8" s="21"/>
      <c r="S8" s="21"/>
      <c r="T8" s="21"/>
      <c r="U8" s="21"/>
      <c r="V8" s="21"/>
      <c r="W8" s="21"/>
      <c r="X8" s="21"/>
      <c r="Y8" s="21"/>
      <c r="Z8" s="21"/>
      <c r="AA8" s="21"/>
      <c r="AB8" s="21"/>
    </row>
    <row r="9" spans="1:29">
      <c r="A9" s="21"/>
      <c r="B9" s="21"/>
      <c r="C9" s="21"/>
      <c r="D9" s="27" t="s">
        <v>355</v>
      </c>
      <c r="E9" s="29"/>
      <c r="F9" s="29"/>
      <c r="G9" s="205"/>
      <c r="H9" s="206"/>
      <c r="I9" s="206"/>
      <c r="J9" s="206"/>
      <c r="K9" s="206"/>
      <c r="L9" s="207"/>
      <c r="M9" s="40"/>
      <c r="N9" s="26" t="s">
        <v>285</v>
      </c>
      <c r="O9" s="21"/>
      <c r="P9" s="21"/>
      <c r="Q9" s="21"/>
      <c r="R9" s="21"/>
      <c r="S9" s="21"/>
      <c r="T9" s="21"/>
      <c r="U9" s="21"/>
      <c r="V9" s="21"/>
      <c r="W9" s="21"/>
      <c r="X9" s="21"/>
      <c r="Y9" s="21"/>
      <c r="Z9" s="21"/>
      <c r="AA9" s="21"/>
      <c r="AB9" s="21"/>
    </row>
    <row r="10" spans="1:29">
      <c r="A10" s="21"/>
      <c r="B10" s="21"/>
      <c r="C10" s="21"/>
      <c r="D10" s="28" t="s">
        <v>311</v>
      </c>
      <c r="E10" s="30"/>
      <c r="F10" s="30"/>
      <c r="G10" s="205"/>
      <c r="H10" s="206"/>
      <c r="I10" s="206"/>
      <c r="J10" s="206"/>
      <c r="K10" s="206"/>
      <c r="L10" s="207"/>
      <c r="M10" s="41"/>
      <c r="N10" s="26" t="s">
        <v>285</v>
      </c>
      <c r="O10" s="21"/>
      <c r="P10" s="21"/>
      <c r="Q10" s="21"/>
      <c r="R10" s="21"/>
      <c r="S10" s="21"/>
      <c r="T10" s="21"/>
      <c r="U10" s="21"/>
      <c r="V10" s="21"/>
      <c r="W10" s="21"/>
      <c r="X10" s="21"/>
      <c r="Y10" s="21"/>
      <c r="Z10" s="21"/>
      <c r="AA10" s="21"/>
      <c r="AB10" s="21"/>
    </row>
    <row r="11" spans="1:29">
      <c r="A11" s="21"/>
      <c r="B11" s="21"/>
      <c r="C11" s="21"/>
      <c r="D11" s="28" t="s">
        <v>310</v>
      </c>
      <c r="E11" s="30"/>
      <c r="F11" s="30"/>
      <c r="G11" s="205"/>
      <c r="H11" s="206"/>
      <c r="I11" s="206"/>
      <c r="J11" s="206"/>
      <c r="K11" s="206"/>
      <c r="L11" s="207"/>
      <c r="M11" s="41"/>
      <c r="N11" s="26" t="s">
        <v>285</v>
      </c>
      <c r="O11" s="21"/>
      <c r="P11" s="21"/>
      <c r="Q11" s="21"/>
      <c r="R11" s="21"/>
      <c r="S11" s="21"/>
      <c r="T11" s="21"/>
      <c r="U11" s="21"/>
      <c r="V11" s="21"/>
      <c r="W11" s="21"/>
      <c r="X11" s="21"/>
      <c r="Y11" s="21"/>
      <c r="Z11" s="21"/>
      <c r="AA11" s="21"/>
      <c r="AB11" s="21"/>
    </row>
    <row r="12" spans="1:29">
      <c r="A12" s="21"/>
      <c r="B12" s="21"/>
      <c r="C12" s="21"/>
      <c r="D12" s="28" t="s">
        <v>309</v>
      </c>
      <c r="E12" s="30"/>
      <c r="F12" s="30"/>
      <c r="G12" s="208"/>
      <c r="H12" s="209"/>
      <c r="I12" s="209"/>
      <c r="J12" s="209"/>
      <c r="K12" s="209"/>
      <c r="L12" s="210"/>
      <c r="M12" s="41"/>
      <c r="N12" s="26" t="s">
        <v>285</v>
      </c>
      <c r="O12" s="21"/>
      <c r="P12" s="21"/>
      <c r="Q12" s="21"/>
      <c r="R12" s="21"/>
      <c r="S12" s="21"/>
      <c r="T12" s="21"/>
      <c r="U12" s="21"/>
      <c r="V12" s="21"/>
      <c r="W12" s="21"/>
      <c r="X12" s="21"/>
      <c r="Y12" s="21"/>
      <c r="Z12" s="21"/>
      <c r="AA12" s="21"/>
      <c r="AB12" s="21"/>
    </row>
    <row r="13" spans="1:29">
      <c r="A13" s="21"/>
      <c r="B13" s="21"/>
      <c r="C13" s="21"/>
      <c r="D13" s="28" t="s">
        <v>308</v>
      </c>
      <c r="E13" s="30"/>
      <c r="F13" s="30"/>
      <c r="G13" s="205"/>
      <c r="H13" s="206"/>
      <c r="I13" s="206"/>
      <c r="J13" s="206"/>
      <c r="K13" s="206"/>
      <c r="L13" s="207"/>
      <c r="M13" s="41"/>
      <c r="N13" s="26" t="s">
        <v>285</v>
      </c>
      <c r="O13" s="21"/>
      <c r="P13" s="21"/>
      <c r="Q13" s="21"/>
      <c r="R13" s="21"/>
      <c r="S13" s="21"/>
      <c r="T13" s="21"/>
      <c r="U13" s="21"/>
      <c r="V13" s="21"/>
      <c r="W13" s="21"/>
      <c r="X13" s="21"/>
      <c r="Y13" s="21"/>
      <c r="Z13" s="21"/>
      <c r="AA13" s="21"/>
      <c r="AB13" s="21"/>
    </row>
    <row r="14" spans="1:29">
      <c r="A14" s="21"/>
      <c r="B14" s="21"/>
      <c r="C14" s="21"/>
      <c r="D14" s="28" t="s">
        <v>307</v>
      </c>
      <c r="E14" s="30"/>
      <c r="F14" s="30"/>
      <c r="G14" s="205"/>
      <c r="H14" s="206"/>
      <c r="I14" s="206"/>
      <c r="J14" s="206"/>
      <c r="K14" s="206"/>
      <c r="L14" s="207"/>
      <c r="M14" s="41"/>
      <c r="N14" s="26" t="s">
        <v>285</v>
      </c>
      <c r="O14" s="21"/>
      <c r="P14" s="21"/>
      <c r="Q14" s="21"/>
      <c r="R14" s="21"/>
      <c r="S14" s="21"/>
      <c r="T14" s="21"/>
      <c r="U14" s="21"/>
      <c r="V14" s="21"/>
      <c r="W14" s="21"/>
      <c r="X14" s="21"/>
      <c r="Y14" s="21"/>
      <c r="Z14" s="21"/>
      <c r="AA14" s="21"/>
      <c r="AB14" s="21"/>
    </row>
    <row r="15" spans="1:29">
      <c r="A15" s="21"/>
      <c r="B15" s="21"/>
      <c r="C15" s="21"/>
      <c r="D15" s="33" t="s">
        <v>306</v>
      </c>
      <c r="E15" s="42"/>
      <c r="F15" s="42"/>
      <c r="G15" s="208"/>
      <c r="H15" s="209"/>
      <c r="I15" s="209"/>
      <c r="J15" s="209"/>
      <c r="K15" s="209"/>
      <c r="L15" s="210"/>
      <c r="M15" s="43"/>
      <c r="N15" s="26" t="s">
        <v>285</v>
      </c>
      <c r="O15" s="21"/>
      <c r="P15" s="21"/>
      <c r="Q15" s="21"/>
      <c r="R15" s="21"/>
      <c r="S15" s="21"/>
      <c r="T15" s="21"/>
      <c r="U15" s="21"/>
      <c r="V15" s="21"/>
      <c r="W15" s="21"/>
      <c r="X15" s="21"/>
      <c r="Y15" s="21"/>
      <c r="Z15" s="21"/>
      <c r="AA15" s="21"/>
      <c r="AB15" s="21"/>
    </row>
    <row r="16" spans="1:29">
      <c r="A16" s="21"/>
      <c r="B16" s="22" t="s">
        <v>2184</v>
      </c>
      <c r="C16" s="21"/>
      <c r="D16" s="21"/>
      <c r="E16" s="21"/>
      <c r="F16" s="21"/>
      <c r="G16" s="21"/>
      <c r="H16" s="21"/>
      <c r="I16" s="21"/>
      <c r="J16" s="21"/>
      <c r="K16" s="21"/>
      <c r="L16" s="21"/>
      <c r="M16" s="21"/>
      <c r="N16" s="21"/>
      <c r="O16" s="21"/>
      <c r="P16" s="21"/>
      <c r="Q16" s="22"/>
      <c r="R16" s="21"/>
      <c r="S16" s="21"/>
      <c r="T16" s="21"/>
      <c r="U16" s="21"/>
      <c r="V16" s="21"/>
      <c r="W16" s="21"/>
      <c r="X16" s="21"/>
      <c r="Y16" s="21"/>
      <c r="Z16" s="21"/>
      <c r="AA16" s="21"/>
      <c r="AB16" s="21"/>
    </row>
    <row r="17" spans="1:28" s="14" customFormat="1" ht="52.8" customHeight="1">
      <c r="A17" s="36"/>
      <c r="B17" s="36"/>
      <c r="C17" s="44"/>
      <c r="D17" s="45"/>
      <c r="E17" s="46" t="s">
        <v>304</v>
      </c>
      <c r="F17" s="46" t="s">
        <v>640</v>
      </c>
      <c r="G17" s="197" t="s">
        <v>303</v>
      </c>
      <c r="H17" s="198"/>
      <c r="I17" s="197" t="s">
        <v>302</v>
      </c>
      <c r="J17" s="198"/>
      <c r="K17" s="197" t="s">
        <v>301</v>
      </c>
      <c r="L17" s="198"/>
      <c r="M17" s="197" t="s">
        <v>300</v>
      </c>
      <c r="N17" s="198"/>
      <c r="O17" s="36"/>
      <c r="P17" s="36"/>
      <c r="Q17" s="196" t="s">
        <v>730</v>
      </c>
      <c r="R17" s="196"/>
      <c r="S17" s="196"/>
      <c r="T17" s="196"/>
      <c r="U17" s="196"/>
      <c r="V17" s="196"/>
      <c r="W17" s="196"/>
      <c r="X17" s="196"/>
      <c r="Y17" s="36"/>
      <c r="Z17" s="36"/>
      <c r="AA17" s="36"/>
      <c r="AB17" s="36"/>
    </row>
    <row r="18" spans="1:28">
      <c r="A18" s="21"/>
      <c r="B18" s="21"/>
      <c r="C18" s="23" t="s">
        <v>299</v>
      </c>
      <c r="D18" s="47"/>
      <c r="E18" s="48"/>
      <c r="F18" s="49"/>
      <c r="G18" s="203"/>
      <c r="H18" s="204"/>
      <c r="I18" s="203"/>
      <c r="J18" s="204"/>
      <c r="K18" s="203"/>
      <c r="L18" s="204"/>
      <c r="M18" s="203"/>
      <c r="N18" s="204"/>
      <c r="O18" s="21"/>
      <c r="P18" s="21"/>
      <c r="Q18" s="21"/>
      <c r="R18" s="21"/>
      <c r="S18" s="21"/>
      <c r="T18" s="21"/>
      <c r="U18" s="21"/>
      <c r="V18" s="21"/>
      <c r="W18" s="21"/>
      <c r="X18" s="21"/>
      <c r="Y18" s="21"/>
      <c r="Z18" s="21"/>
      <c r="AA18" s="21"/>
      <c r="AB18" s="21"/>
    </row>
    <row r="19" spans="1:28">
      <c r="A19" s="21"/>
      <c r="B19" s="21"/>
      <c r="C19" s="27" t="s">
        <v>251</v>
      </c>
      <c r="D19" s="29"/>
      <c r="E19" s="29"/>
      <c r="F19" s="50"/>
      <c r="G19" s="40"/>
      <c r="H19" s="26" t="s">
        <v>285</v>
      </c>
      <c r="I19" s="51"/>
      <c r="J19" s="26" t="s">
        <v>285</v>
      </c>
      <c r="K19" s="40"/>
      <c r="L19" s="26" t="s">
        <v>285</v>
      </c>
      <c r="M19" s="40"/>
      <c r="N19" s="26" t="s">
        <v>285</v>
      </c>
      <c r="O19" s="21"/>
      <c r="P19" s="21"/>
      <c r="Q19" s="21"/>
      <c r="R19" s="21"/>
      <c r="S19" s="21"/>
      <c r="T19" s="21"/>
      <c r="U19" s="21"/>
      <c r="V19" s="21"/>
      <c r="W19" s="21"/>
      <c r="X19" s="21"/>
      <c r="Y19" s="21"/>
      <c r="Z19" s="21"/>
      <c r="AA19" s="21"/>
      <c r="AB19" s="21"/>
    </row>
    <row r="20" spans="1:28">
      <c r="A20" s="21"/>
      <c r="B20" s="21"/>
      <c r="C20" s="28" t="s">
        <v>5</v>
      </c>
      <c r="D20" s="30"/>
      <c r="E20" s="30"/>
      <c r="F20" s="52"/>
      <c r="G20" s="41"/>
      <c r="H20" s="26" t="s">
        <v>285</v>
      </c>
      <c r="I20" s="41"/>
      <c r="J20" s="26" t="s">
        <v>285</v>
      </c>
      <c r="K20" s="41"/>
      <c r="L20" s="26" t="s">
        <v>285</v>
      </c>
      <c r="M20" s="41"/>
      <c r="N20" s="26" t="s">
        <v>285</v>
      </c>
      <c r="O20" s="21"/>
      <c r="P20" s="21"/>
      <c r="Q20" s="53" t="s">
        <v>298</v>
      </c>
      <c r="R20" s="36"/>
      <c r="S20" s="36"/>
      <c r="T20" s="36"/>
      <c r="U20" s="21"/>
      <c r="V20" s="21"/>
      <c r="W20" s="21"/>
      <c r="X20" s="21"/>
      <c r="Y20" s="21"/>
      <c r="Z20" s="21"/>
      <c r="AA20" s="21"/>
      <c r="AB20" s="21"/>
    </row>
    <row r="21" spans="1:28">
      <c r="A21" s="21"/>
      <c r="B21" s="21"/>
      <c r="C21" s="28" t="s">
        <v>297</v>
      </c>
      <c r="D21" s="30"/>
      <c r="E21" s="30"/>
      <c r="F21" s="52"/>
      <c r="G21" s="41"/>
      <c r="H21" s="26" t="s">
        <v>285</v>
      </c>
      <c r="I21" s="41"/>
      <c r="J21" s="26" t="s">
        <v>285</v>
      </c>
      <c r="K21" s="41"/>
      <c r="L21" s="26" t="s">
        <v>285</v>
      </c>
      <c r="M21" s="41"/>
      <c r="N21" s="26" t="s">
        <v>285</v>
      </c>
      <c r="O21" s="21"/>
      <c r="P21" s="21"/>
      <c r="Q21" s="23"/>
      <c r="R21" s="47"/>
      <c r="S21" s="216" t="s">
        <v>296</v>
      </c>
      <c r="T21" s="216"/>
      <c r="U21" s="21"/>
      <c r="V21" s="21"/>
      <c r="W21" s="21"/>
      <c r="X21" s="21"/>
      <c r="Y21" s="21"/>
      <c r="Z21" s="21"/>
      <c r="AA21" s="21"/>
      <c r="AB21" s="21"/>
    </row>
    <row r="22" spans="1:28">
      <c r="A22" s="21"/>
      <c r="B22" s="21"/>
      <c r="C22" s="28" t="s">
        <v>295</v>
      </c>
      <c r="D22" s="30"/>
      <c r="E22" s="30"/>
      <c r="F22" s="52"/>
      <c r="G22" s="41"/>
      <c r="H22" s="26" t="s">
        <v>285</v>
      </c>
      <c r="I22" s="41"/>
      <c r="J22" s="26" t="s">
        <v>285</v>
      </c>
      <c r="K22" s="41"/>
      <c r="L22" s="26" t="s">
        <v>285</v>
      </c>
      <c r="M22" s="41"/>
      <c r="N22" s="26" t="s">
        <v>285</v>
      </c>
      <c r="O22" s="21"/>
      <c r="P22" s="21"/>
      <c r="Q22" s="27" t="s">
        <v>294</v>
      </c>
      <c r="R22" s="29"/>
      <c r="S22" s="54"/>
      <c r="T22" s="26" t="s">
        <v>406</v>
      </c>
      <c r="U22" s="21"/>
      <c r="V22" s="21"/>
      <c r="W22" s="21"/>
      <c r="X22" s="21"/>
      <c r="Y22" s="21"/>
      <c r="Z22" s="21"/>
      <c r="AA22" s="21"/>
      <c r="AB22" s="21"/>
    </row>
    <row r="23" spans="1:28">
      <c r="A23" s="21"/>
      <c r="B23" s="21"/>
      <c r="C23" s="28" t="s">
        <v>293</v>
      </c>
      <c r="D23" s="30"/>
      <c r="E23" s="30"/>
      <c r="F23" s="52"/>
      <c r="G23" s="41"/>
      <c r="H23" s="26" t="s">
        <v>285</v>
      </c>
      <c r="I23" s="41"/>
      <c r="J23" s="26" t="s">
        <v>285</v>
      </c>
      <c r="K23" s="41"/>
      <c r="L23" s="26" t="s">
        <v>285</v>
      </c>
      <c r="M23" s="41"/>
      <c r="N23" s="26" t="s">
        <v>285</v>
      </c>
      <c r="O23" s="21"/>
      <c r="P23" s="21"/>
      <c r="Q23" s="28" t="s">
        <v>292</v>
      </c>
      <c r="R23" s="30"/>
      <c r="S23" s="54"/>
      <c r="T23" s="26" t="s">
        <v>285</v>
      </c>
      <c r="U23" s="21"/>
      <c r="V23" s="21"/>
      <c r="W23" s="21"/>
      <c r="X23" s="21"/>
      <c r="Y23" s="21"/>
      <c r="Z23" s="21"/>
      <c r="AA23" s="21"/>
      <c r="AB23" s="21"/>
    </row>
    <row r="24" spans="1:28">
      <c r="A24" s="21"/>
      <c r="B24" s="21"/>
      <c r="C24" s="28" t="s">
        <v>291</v>
      </c>
      <c r="D24" s="30"/>
      <c r="E24" s="30"/>
      <c r="F24" s="52"/>
      <c r="G24" s="41"/>
      <c r="H24" s="26" t="s">
        <v>285</v>
      </c>
      <c r="I24" s="41"/>
      <c r="J24" s="26" t="s">
        <v>285</v>
      </c>
      <c r="K24" s="41"/>
      <c r="L24" s="26" t="s">
        <v>285</v>
      </c>
      <c r="M24" s="41"/>
      <c r="N24" s="26" t="s">
        <v>285</v>
      </c>
      <c r="O24" s="21"/>
      <c r="P24" s="21"/>
      <c r="Q24" s="33" t="s">
        <v>290</v>
      </c>
      <c r="R24" s="42"/>
      <c r="S24" s="54"/>
      <c r="T24" s="26" t="s">
        <v>285</v>
      </c>
      <c r="U24" s="21"/>
      <c r="V24" s="21"/>
      <c r="W24" s="21"/>
      <c r="X24" s="21"/>
      <c r="Y24" s="21"/>
      <c r="Z24" s="21"/>
      <c r="AA24" s="21"/>
      <c r="AB24" s="21"/>
    </row>
    <row r="25" spans="1:28" ht="18.75" customHeight="1">
      <c r="A25" s="21"/>
      <c r="B25" s="21"/>
      <c r="C25" s="28" t="s">
        <v>289</v>
      </c>
      <c r="D25" s="30"/>
      <c r="E25" s="30"/>
      <c r="F25" s="52"/>
      <c r="G25" s="41"/>
      <c r="H25" s="26" t="s">
        <v>285</v>
      </c>
      <c r="I25" s="41"/>
      <c r="J25" s="26" t="s">
        <v>285</v>
      </c>
      <c r="K25" s="41"/>
      <c r="L25" s="26" t="s">
        <v>285</v>
      </c>
      <c r="M25" s="41"/>
      <c r="N25" s="26" t="s">
        <v>285</v>
      </c>
      <c r="O25" s="21"/>
      <c r="P25" s="21"/>
      <c r="Q25" s="219" t="s">
        <v>399</v>
      </c>
      <c r="R25" s="219"/>
      <c r="S25" s="219"/>
      <c r="T25" s="219"/>
      <c r="U25" s="219"/>
      <c r="V25" s="219"/>
      <c r="W25" s="219"/>
      <c r="X25" s="219"/>
      <c r="Y25" s="219"/>
      <c r="Z25" s="219"/>
      <c r="AA25" s="219"/>
      <c r="AB25" s="219"/>
    </row>
    <row r="26" spans="1:28">
      <c r="A26" s="21"/>
      <c r="B26" s="21"/>
      <c r="C26" s="28" t="s">
        <v>288</v>
      </c>
      <c r="D26" s="30"/>
      <c r="E26" s="30"/>
      <c r="F26" s="52"/>
      <c r="G26" s="41"/>
      <c r="H26" s="26" t="s">
        <v>285</v>
      </c>
      <c r="I26" s="41"/>
      <c r="J26" s="26" t="s">
        <v>285</v>
      </c>
      <c r="K26" s="41"/>
      <c r="L26" s="26" t="s">
        <v>285</v>
      </c>
      <c r="M26" s="41"/>
      <c r="N26" s="26" t="s">
        <v>285</v>
      </c>
      <c r="O26" s="21"/>
      <c r="P26" s="21"/>
      <c r="Q26" s="219"/>
      <c r="R26" s="219"/>
      <c r="S26" s="219"/>
      <c r="T26" s="219"/>
      <c r="U26" s="219"/>
      <c r="V26" s="219"/>
      <c r="W26" s="219"/>
      <c r="X26" s="219"/>
      <c r="Y26" s="219"/>
      <c r="Z26" s="219"/>
      <c r="AA26" s="219"/>
      <c r="AB26" s="219"/>
    </row>
    <row r="27" spans="1:28">
      <c r="A27" s="21"/>
      <c r="B27" s="21"/>
      <c r="C27" s="28" t="s">
        <v>286</v>
      </c>
      <c r="D27" s="30"/>
      <c r="E27" s="30"/>
      <c r="F27" s="52"/>
      <c r="G27" s="41"/>
      <c r="H27" s="26" t="s">
        <v>285</v>
      </c>
      <c r="I27" s="41"/>
      <c r="J27" s="26" t="s">
        <v>285</v>
      </c>
      <c r="K27" s="41"/>
      <c r="L27" s="26" t="s">
        <v>285</v>
      </c>
      <c r="M27" s="41"/>
      <c r="N27" s="26" t="s">
        <v>285</v>
      </c>
      <c r="O27" s="21"/>
      <c r="P27" s="21"/>
      <c r="Q27" s="219"/>
      <c r="R27" s="219"/>
      <c r="S27" s="219"/>
      <c r="T27" s="219"/>
      <c r="U27" s="219"/>
      <c r="V27" s="219"/>
      <c r="W27" s="219"/>
      <c r="X27" s="219"/>
      <c r="Y27" s="219"/>
      <c r="Z27" s="219"/>
      <c r="AA27" s="219"/>
      <c r="AB27" s="219"/>
    </row>
    <row r="28" spans="1:28">
      <c r="A28" s="21"/>
      <c r="B28" s="8" t="s">
        <v>354</v>
      </c>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row>
    <row r="29" spans="1:28">
      <c r="A29" s="21"/>
      <c r="B29" s="21"/>
      <c r="C29" s="23"/>
      <c r="D29" s="47"/>
      <c r="E29" s="47"/>
      <c r="F29" s="47"/>
      <c r="G29" s="26" t="s">
        <v>284</v>
      </c>
      <c r="H29" s="56"/>
      <c r="I29" s="23"/>
      <c r="J29" s="47"/>
      <c r="K29" s="47"/>
      <c r="L29" s="47"/>
      <c r="M29" s="47"/>
      <c r="N29" s="47"/>
      <c r="O29" s="26" t="s">
        <v>283</v>
      </c>
      <c r="P29" s="21"/>
      <c r="Q29" s="21"/>
      <c r="R29" s="21"/>
      <c r="S29" s="21"/>
      <c r="T29" s="21"/>
      <c r="U29" s="21"/>
      <c r="V29" s="21"/>
      <c r="W29" s="21"/>
      <c r="X29" s="21"/>
      <c r="Y29" s="21"/>
      <c r="Z29" s="21"/>
      <c r="AA29" s="21"/>
      <c r="AB29" s="21"/>
    </row>
    <row r="30" spans="1:28">
      <c r="A30" s="21"/>
      <c r="B30" s="21"/>
      <c r="C30" s="27" t="s">
        <v>282</v>
      </c>
      <c r="D30" s="29"/>
      <c r="E30" s="29"/>
      <c r="F30" s="29"/>
      <c r="G30" s="57"/>
      <c r="H30" s="58"/>
      <c r="I30" s="27" t="s">
        <v>353</v>
      </c>
      <c r="J30" s="29"/>
      <c r="K30" s="29"/>
      <c r="L30" s="29"/>
      <c r="M30" s="29"/>
      <c r="N30" s="50"/>
      <c r="O30" s="57"/>
      <c r="P30" s="21"/>
      <c r="Q30" s="21"/>
      <c r="R30" s="21"/>
      <c r="S30" s="21"/>
      <c r="T30" s="21"/>
      <c r="U30" s="21"/>
      <c r="V30" s="21"/>
      <c r="W30" s="21"/>
      <c r="X30" s="21"/>
      <c r="Y30" s="21"/>
      <c r="Z30" s="21"/>
      <c r="AA30" s="21"/>
      <c r="AB30" s="21"/>
    </row>
    <row r="31" spans="1:28">
      <c r="A31" s="21"/>
      <c r="B31" s="21"/>
      <c r="C31" s="28" t="s">
        <v>280</v>
      </c>
      <c r="D31" s="30"/>
      <c r="E31" s="30"/>
      <c r="F31" s="30"/>
      <c r="G31" s="59"/>
      <c r="H31" s="58"/>
      <c r="I31" s="28" t="s">
        <v>352</v>
      </c>
      <c r="J31" s="30"/>
      <c r="K31" s="30"/>
      <c r="L31" s="30"/>
      <c r="M31" s="30"/>
      <c r="N31" s="30"/>
      <c r="O31" s="59"/>
      <c r="P31" s="21"/>
      <c r="Q31" s="21"/>
      <c r="R31" s="21"/>
      <c r="S31" s="21"/>
      <c r="T31" s="21"/>
      <c r="U31" s="21"/>
      <c r="V31" s="21"/>
      <c r="W31" s="21"/>
      <c r="X31" s="21"/>
      <c r="Y31" s="21"/>
      <c r="Z31" s="21"/>
      <c r="AA31" s="21"/>
      <c r="AB31" s="21"/>
    </row>
    <row r="32" spans="1:28">
      <c r="A32" s="21"/>
      <c r="B32" s="21"/>
      <c r="C32" s="28" t="s">
        <v>278</v>
      </c>
      <c r="D32" s="30"/>
      <c r="E32" s="30"/>
      <c r="F32" s="30"/>
      <c r="G32" s="59"/>
      <c r="H32" s="58"/>
      <c r="I32" s="28" t="s">
        <v>281</v>
      </c>
      <c r="J32" s="30"/>
      <c r="K32" s="30"/>
      <c r="L32" s="30"/>
      <c r="M32" s="30"/>
      <c r="N32" s="30"/>
      <c r="O32" s="59"/>
      <c r="P32" s="21"/>
      <c r="Q32" s="21"/>
      <c r="R32" s="21"/>
      <c r="S32" s="21"/>
      <c r="T32" s="21"/>
      <c r="U32" s="21"/>
      <c r="V32" s="21"/>
      <c r="W32" s="21"/>
      <c r="X32" s="21"/>
      <c r="Y32" s="21"/>
      <c r="Z32" s="21"/>
      <c r="AA32" s="21"/>
      <c r="AB32" s="21"/>
    </row>
    <row r="33" spans="1:28">
      <c r="A33" s="21"/>
      <c r="B33" s="21"/>
      <c r="C33" s="28" t="s">
        <v>276</v>
      </c>
      <c r="D33" s="30"/>
      <c r="E33" s="30"/>
      <c r="F33" s="30"/>
      <c r="G33" s="59"/>
      <c r="H33" s="58"/>
      <c r="I33" s="28" t="s">
        <v>279</v>
      </c>
      <c r="J33" s="30"/>
      <c r="K33" s="30"/>
      <c r="L33" s="30"/>
      <c r="M33" s="30"/>
      <c r="N33" s="30"/>
      <c r="O33" s="59"/>
      <c r="P33" s="21"/>
      <c r="Q33" s="21"/>
      <c r="R33" s="21"/>
      <c r="S33" s="21"/>
      <c r="T33" s="21"/>
      <c r="U33" s="21"/>
      <c r="V33" s="21"/>
      <c r="W33" s="21"/>
      <c r="X33" s="21"/>
      <c r="Y33" s="21"/>
      <c r="Z33" s="21"/>
      <c r="AA33" s="21"/>
      <c r="AB33" s="21"/>
    </row>
    <row r="34" spans="1:28">
      <c r="A34" s="21"/>
      <c r="B34" s="21"/>
      <c r="C34" s="28" t="s">
        <v>274</v>
      </c>
      <c r="D34" s="30"/>
      <c r="E34" s="30"/>
      <c r="F34" s="30"/>
      <c r="G34" s="59"/>
      <c r="H34" s="58"/>
      <c r="I34" s="28" t="s">
        <v>277</v>
      </c>
      <c r="J34" s="30"/>
      <c r="K34" s="30"/>
      <c r="L34" s="30"/>
      <c r="M34" s="30"/>
      <c r="N34" s="30"/>
      <c r="O34" s="59"/>
      <c r="P34" s="21"/>
      <c r="Q34" s="21"/>
      <c r="R34" s="21"/>
      <c r="S34" s="21"/>
      <c r="T34" s="21"/>
      <c r="U34" s="21"/>
      <c r="V34" s="21"/>
      <c r="W34" s="21"/>
      <c r="X34" s="21"/>
      <c r="Y34" s="21"/>
      <c r="Z34" s="21"/>
      <c r="AA34" s="21"/>
      <c r="AB34" s="21"/>
    </row>
    <row r="35" spans="1:28">
      <c r="A35" s="21"/>
      <c r="B35" s="21"/>
      <c r="C35" s="28" t="s">
        <v>272</v>
      </c>
      <c r="D35" s="30"/>
      <c r="E35" s="30"/>
      <c r="F35" s="30"/>
      <c r="G35" s="59"/>
      <c r="H35" s="58"/>
      <c r="I35" s="28" t="s">
        <v>275</v>
      </c>
      <c r="J35" s="30"/>
      <c r="K35" s="30"/>
      <c r="L35" s="30"/>
      <c r="M35" s="30"/>
      <c r="N35" s="30"/>
      <c r="O35" s="59"/>
      <c r="P35" s="21"/>
      <c r="Q35" s="21"/>
      <c r="R35" s="21"/>
      <c r="S35" s="21"/>
      <c r="T35" s="21"/>
      <c r="U35" s="21"/>
      <c r="V35" s="21"/>
      <c r="W35" s="21"/>
      <c r="X35" s="21"/>
      <c r="Y35" s="21"/>
      <c r="Z35" s="21"/>
      <c r="AA35" s="21"/>
      <c r="AB35" s="21"/>
    </row>
    <row r="36" spans="1:28">
      <c r="A36" s="21"/>
      <c r="B36" s="21"/>
      <c r="C36" s="28" t="s">
        <v>271</v>
      </c>
      <c r="D36" s="30"/>
      <c r="E36" s="30"/>
      <c r="F36" s="30"/>
      <c r="G36" s="59"/>
      <c r="H36" s="58"/>
      <c r="I36" s="33" t="s">
        <v>273</v>
      </c>
      <c r="J36" s="42"/>
      <c r="K36" s="42"/>
      <c r="L36" s="42"/>
      <c r="M36" s="42"/>
      <c r="N36" s="42"/>
      <c r="O36" s="60"/>
      <c r="P36" s="21"/>
      <c r="Q36" s="21"/>
      <c r="R36" s="21"/>
      <c r="S36" s="21"/>
      <c r="T36" s="21"/>
      <c r="U36" s="21"/>
      <c r="V36" s="21"/>
      <c r="W36" s="21"/>
      <c r="X36" s="21"/>
      <c r="Y36" s="21"/>
      <c r="Z36" s="21"/>
      <c r="AA36" s="21"/>
      <c r="AB36" s="21"/>
    </row>
    <row r="37" spans="1:28">
      <c r="A37" s="21"/>
      <c r="B37" s="21"/>
      <c r="C37" s="28" t="s">
        <v>351</v>
      </c>
      <c r="D37" s="30"/>
      <c r="E37" s="30"/>
      <c r="F37" s="30"/>
      <c r="G37" s="59"/>
      <c r="H37" s="58"/>
      <c r="I37" s="21"/>
      <c r="J37" s="21"/>
      <c r="K37" s="21"/>
      <c r="L37" s="21"/>
      <c r="M37" s="21"/>
      <c r="N37" s="21"/>
      <c r="O37" s="21"/>
      <c r="P37" s="21"/>
      <c r="Q37" s="21"/>
      <c r="R37" s="21"/>
      <c r="S37" s="21"/>
      <c r="T37" s="21"/>
      <c r="U37" s="21"/>
      <c r="V37" s="21"/>
      <c r="W37" s="21"/>
      <c r="X37" s="21"/>
      <c r="Y37" s="21"/>
      <c r="Z37" s="21"/>
      <c r="AA37" s="21"/>
      <c r="AB37" s="21"/>
    </row>
    <row r="38" spans="1:28">
      <c r="A38" s="21"/>
      <c r="B38" s="21"/>
      <c r="C38" s="28" t="s">
        <v>350</v>
      </c>
      <c r="D38" s="30"/>
      <c r="E38" s="30"/>
      <c r="F38" s="30"/>
      <c r="G38" s="59"/>
      <c r="H38" s="58"/>
      <c r="I38" s="21"/>
      <c r="J38" s="21"/>
      <c r="K38" s="21"/>
      <c r="L38" s="21"/>
      <c r="M38" s="21"/>
      <c r="N38" s="21"/>
      <c r="O38" s="21"/>
      <c r="P38" s="21"/>
      <c r="Q38" s="21"/>
      <c r="R38" s="21"/>
      <c r="S38" s="21"/>
      <c r="T38" s="21"/>
      <c r="U38" s="21"/>
      <c r="V38" s="21"/>
      <c r="W38" s="21"/>
      <c r="X38" s="21"/>
      <c r="Y38" s="21"/>
      <c r="Z38" s="21"/>
      <c r="AA38" s="21"/>
      <c r="AB38" s="21"/>
    </row>
    <row r="39" spans="1:28">
      <c r="A39" s="21"/>
      <c r="B39" s="21"/>
      <c r="C39" s="28" t="s">
        <v>268</v>
      </c>
      <c r="D39" s="30"/>
      <c r="E39" s="30"/>
      <c r="F39" s="30"/>
      <c r="G39" s="59"/>
      <c r="H39" s="58"/>
      <c r="I39" s="21"/>
      <c r="J39" s="21"/>
      <c r="K39" s="21"/>
      <c r="L39" s="21"/>
      <c r="M39" s="21"/>
      <c r="N39" s="21"/>
      <c r="O39" s="21"/>
      <c r="P39" s="21"/>
      <c r="Q39" s="21"/>
      <c r="R39" s="21"/>
      <c r="S39" s="21"/>
      <c r="T39" s="21"/>
      <c r="U39" s="21"/>
      <c r="V39" s="21"/>
      <c r="W39" s="21"/>
      <c r="X39" s="21"/>
      <c r="Y39" s="21"/>
      <c r="Z39" s="21"/>
      <c r="AA39" s="21"/>
      <c r="AB39" s="21"/>
    </row>
    <row r="40" spans="1:28">
      <c r="A40" s="21"/>
      <c r="B40" s="21"/>
      <c r="C40" s="28" t="s">
        <v>349</v>
      </c>
      <c r="D40" s="30"/>
      <c r="E40" s="30"/>
      <c r="F40" s="30"/>
      <c r="G40" s="59"/>
      <c r="H40" s="58"/>
      <c r="I40" s="21"/>
      <c r="J40" s="21"/>
      <c r="K40" s="21"/>
      <c r="L40" s="21"/>
      <c r="M40" s="21"/>
      <c r="N40" s="21"/>
      <c r="O40" s="21"/>
      <c r="P40" s="21"/>
      <c r="Q40" s="21"/>
      <c r="R40" s="21"/>
      <c r="S40" s="21"/>
      <c r="T40" s="21"/>
      <c r="U40" s="21"/>
      <c r="V40" s="21"/>
      <c r="W40" s="21"/>
      <c r="X40" s="21"/>
      <c r="Y40" s="21"/>
      <c r="Z40" s="21"/>
      <c r="AA40" s="21"/>
      <c r="AB40" s="21"/>
    </row>
    <row r="41" spans="1:28">
      <c r="A41" s="21"/>
      <c r="B41" s="21"/>
      <c r="C41" s="28" t="s">
        <v>348</v>
      </c>
      <c r="D41" s="30"/>
      <c r="E41" s="30"/>
      <c r="F41" s="30"/>
      <c r="G41" s="59"/>
      <c r="H41" s="58"/>
      <c r="I41" s="21"/>
      <c r="J41" s="21"/>
      <c r="K41" s="21"/>
      <c r="L41" s="21"/>
      <c r="M41" s="21"/>
      <c r="N41" s="21"/>
      <c r="O41" s="21"/>
      <c r="P41" s="21"/>
      <c r="Q41" s="21"/>
      <c r="R41" s="21"/>
      <c r="S41" s="21"/>
      <c r="T41" s="21"/>
      <c r="U41" s="21"/>
      <c r="V41" s="21"/>
      <c r="W41" s="21"/>
      <c r="X41" s="21"/>
      <c r="Y41" s="21"/>
      <c r="Z41" s="21"/>
      <c r="AA41" s="21"/>
      <c r="AB41" s="21"/>
    </row>
    <row r="42" spans="1:28">
      <c r="A42" s="21"/>
      <c r="B42" s="21"/>
      <c r="C42" s="28" t="s">
        <v>347</v>
      </c>
      <c r="D42" s="30"/>
      <c r="E42" s="30"/>
      <c r="F42" s="30"/>
      <c r="G42" s="59"/>
      <c r="H42" s="58"/>
      <c r="I42" s="21"/>
      <c r="J42" s="21"/>
      <c r="K42" s="21"/>
      <c r="L42" s="21"/>
      <c r="M42" s="21"/>
      <c r="N42" s="21"/>
      <c r="O42" s="21"/>
      <c r="P42" s="21"/>
      <c r="Q42" s="21"/>
      <c r="R42" s="21"/>
      <c r="S42" s="21"/>
      <c r="T42" s="21"/>
      <c r="U42" s="21"/>
      <c r="V42" s="21"/>
      <c r="W42" s="21"/>
      <c r="X42" s="21"/>
      <c r="Y42" s="21"/>
      <c r="Z42" s="21"/>
      <c r="AA42" s="21"/>
      <c r="AB42" s="21"/>
    </row>
    <row r="43" spans="1:28">
      <c r="A43" s="21"/>
      <c r="B43" s="21"/>
      <c r="C43" s="28" t="s">
        <v>346</v>
      </c>
      <c r="D43" s="30"/>
      <c r="E43" s="30"/>
      <c r="F43" s="30"/>
      <c r="G43" s="59"/>
      <c r="H43" s="58"/>
      <c r="I43" s="21"/>
      <c r="J43" s="21"/>
      <c r="K43" s="21"/>
      <c r="L43" s="21"/>
      <c r="M43" s="21"/>
      <c r="N43" s="21"/>
      <c r="O43" s="21"/>
      <c r="P43" s="21"/>
      <c r="Q43" s="21"/>
      <c r="R43" s="21"/>
      <c r="S43" s="21"/>
      <c r="T43" s="21"/>
      <c r="U43" s="21"/>
      <c r="V43" s="21"/>
      <c r="W43" s="21"/>
      <c r="X43" s="21"/>
      <c r="Y43" s="21"/>
      <c r="Z43" s="21"/>
      <c r="AA43" s="21"/>
      <c r="AB43" s="21"/>
    </row>
    <row r="44" spans="1:28">
      <c r="A44" s="21"/>
      <c r="B44" s="21"/>
      <c r="C44" s="33" t="s">
        <v>267</v>
      </c>
      <c r="D44" s="42"/>
      <c r="E44" s="42"/>
      <c r="F44" s="42"/>
      <c r="G44" s="60"/>
      <c r="H44" s="58"/>
      <c r="I44" s="21"/>
      <c r="J44" s="21"/>
      <c r="K44" s="21"/>
      <c r="L44" s="21"/>
      <c r="M44" s="21"/>
      <c r="N44" s="21"/>
      <c r="O44" s="21"/>
      <c r="P44" s="21"/>
      <c r="Q44" s="21"/>
      <c r="R44" s="21"/>
      <c r="S44" s="21"/>
      <c r="T44" s="21"/>
      <c r="U44" s="21"/>
      <c r="V44" s="21"/>
      <c r="W44" s="21"/>
      <c r="X44" s="21"/>
      <c r="Y44" s="21"/>
      <c r="Z44" s="21"/>
      <c r="AA44" s="21"/>
      <c r="AB44" s="21"/>
    </row>
    <row r="45" spans="1:28">
      <c r="A45" s="21"/>
      <c r="B45" s="22" t="s">
        <v>345</v>
      </c>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row>
    <row r="46" spans="1:28">
      <c r="A46" s="21"/>
      <c r="B46" s="21"/>
      <c r="C46" s="21" t="s">
        <v>265</v>
      </c>
      <c r="D46" s="21"/>
      <c r="E46" s="21"/>
      <c r="F46" s="21"/>
      <c r="G46" s="21"/>
      <c r="H46" s="21"/>
      <c r="I46" s="21"/>
      <c r="J46" s="21"/>
      <c r="K46" s="21"/>
      <c r="L46" s="21"/>
      <c r="M46" s="21"/>
      <c r="N46" s="21"/>
      <c r="O46" s="21"/>
      <c r="P46" s="21"/>
      <c r="Q46" s="21"/>
      <c r="R46" s="21"/>
      <c r="S46" s="21"/>
      <c r="T46" s="21"/>
      <c r="U46" s="21"/>
      <c r="V46" s="21"/>
      <c r="W46" s="21"/>
      <c r="X46" s="21"/>
      <c r="Y46" s="21"/>
      <c r="Z46" s="21"/>
      <c r="AA46" s="21"/>
      <c r="AB46" s="21"/>
    </row>
    <row r="47" spans="1:28">
      <c r="A47" s="22" t="s">
        <v>677</v>
      </c>
      <c r="B47" s="21"/>
      <c r="C47" s="21"/>
      <c r="D47" s="21"/>
      <c r="E47" s="21" t="s">
        <v>264</v>
      </c>
      <c r="F47" s="21"/>
      <c r="G47" s="21"/>
      <c r="H47" s="21"/>
      <c r="I47" s="21"/>
      <c r="J47" s="21"/>
      <c r="K47" s="21"/>
      <c r="L47" s="21"/>
      <c r="M47" s="21"/>
      <c r="N47" s="21"/>
      <c r="O47" s="21"/>
      <c r="P47" s="21"/>
      <c r="Q47" s="21"/>
      <c r="R47" s="21"/>
      <c r="S47" s="21"/>
      <c r="T47" s="21"/>
      <c r="U47" s="21"/>
      <c r="V47" s="21"/>
      <c r="W47" s="21"/>
      <c r="X47" s="21"/>
      <c r="Y47" s="21"/>
      <c r="Z47" s="21"/>
      <c r="AA47" s="21"/>
      <c r="AB47" s="21"/>
    </row>
    <row r="48" spans="1:28">
      <c r="A48" s="21"/>
      <c r="B48" s="61"/>
      <c r="C48" s="21" t="s">
        <v>702</v>
      </c>
      <c r="D48" s="21"/>
      <c r="E48" s="21"/>
      <c r="F48" s="21"/>
      <c r="G48" s="21"/>
      <c r="H48" s="21"/>
      <c r="I48" s="21"/>
      <c r="J48" s="21"/>
      <c r="K48" s="21"/>
      <c r="L48" s="21"/>
      <c r="M48" s="21"/>
      <c r="N48" s="21"/>
      <c r="O48" s="21"/>
      <c r="P48" s="21"/>
      <c r="Q48" s="21"/>
      <c r="R48" s="21"/>
      <c r="S48" s="21"/>
      <c r="T48" s="21"/>
      <c r="U48" s="21"/>
      <c r="V48" s="21"/>
      <c r="W48" s="21"/>
      <c r="X48" s="21"/>
      <c r="Y48" s="21"/>
      <c r="Z48" s="21"/>
      <c r="AA48" s="21"/>
      <c r="AB48" s="21"/>
    </row>
    <row r="49" spans="1:28" ht="26.4">
      <c r="A49" s="21"/>
      <c r="B49" s="21"/>
      <c r="C49" s="23" t="s">
        <v>263</v>
      </c>
      <c r="D49" s="47"/>
      <c r="E49" s="47"/>
      <c r="F49" s="62"/>
      <c r="G49" s="46" t="s">
        <v>642</v>
      </c>
      <c r="H49" s="217" t="s">
        <v>643</v>
      </c>
      <c r="I49" s="216"/>
      <c r="J49" s="21"/>
      <c r="K49" s="21"/>
      <c r="L49" s="21"/>
      <c r="M49" s="21"/>
      <c r="N49" s="21"/>
      <c r="O49" s="21"/>
      <c r="P49" s="21"/>
      <c r="Q49" s="21"/>
      <c r="R49" s="21"/>
      <c r="S49" s="21"/>
      <c r="T49" s="21"/>
      <c r="U49" s="21"/>
      <c r="V49" s="21"/>
      <c r="W49" s="21"/>
      <c r="X49" s="21"/>
      <c r="Y49" s="21"/>
      <c r="Z49" s="21"/>
      <c r="AA49" s="21"/>
      <c r="AB49" s="21"/>
    </row>
    <row r="50" spans="1:28">
      <c r="A50" s="21"/>
      <c r="B50" s="21"/>
      <c r="C50" s="38"/>
      <c r="D50" s="24" t="s">
        <v>323</v>
      </c>
      <c r="E50" s="25"/>
      <c r="F50" s="24" t="s">
        <v>322</v>
      </c>
      <c r="G50" s="63"/>
      <c r="H50" s="182"/>
      <c r="I50" s="182"/>
      <c r="J50" s="21"/>
      <c r="K50" s="21"/>
      <c r="L50" s="21"/>
      <c r="M50" s="21"/>
      <c r="N50" s="21"/>
      <c r="O50" s="21"/>
      <c r="P50" s="21"/>
      <c r="Q50" s="21"/>
      <c r="R50" s="21"/>
      <c r="S50" s="21"/>
      <c r="T50" s="21"/>
      <c r="U50" s="21"/>
      <c r="V50" s="21"/>
      <c r="W50" s="21"/>
      <c r="X50" s="21"/>
      <c r="Y50" s="21"/>
      <c r="Z50" s="21"/>
      <c r="AA50" s="21"/>
      <c r="AB50" s="21"/>
    </row>
    <row r="51" spans="1:28">
      <c r="A51" s="21"/>
      <c r="B51" s="22" t="s">
        <v>262</v>
      </c>
      <c r="C51" s="21"/>
      <c r="D51" s="21"/>
      <c r="E51" s="21"/>
      <c r="F51" s="21"/>
      <c r="G51" s="64"/>
      <c r="H51" s="64"/>
      <c r="I51" s="64"/>
      <c r="J51" s="64"/>
      <c r="K51" s="64"/>
      <c r="L51" s="64"/>
      <c r="M51" s="64"/>
      <c r="N51" s="64"/>
      <c r="O51" s="64"/>
      <c r="P51" s="64"/>
      <c r="Q51" s="21"/>
      <c r="R51" s="21"/>
      <c r="S51" s="21"/>
      <c r="T51" s="21"/>
      <c r="U51" s="21"/>
      <c r="V51" s="21"/>
      <c r="W51" s="21"/>
      <c r="X51" s="21"/>
      <c r="Y51" s="21"/>
      <c r="Z51" s="21"/>
      <c r="AA51" s="21"/>
      <c r="AB51" s="21"/>
    </row>
    <row r="52" spans="1:28" ht="24.6" customHeight="1">
      <c r="A52" s="21"/>
      <c r="B52" s="21"/>
      <c r="C52" s="199" t="s">
        <v>644</v>
      </c>
      <c r="D52" s="199"/>
      <c r="E52" s="200"/>
      <c r="F52" s="215"/>
      <c r="G52" s="215"/>
      <c r="H52" s="215"/>
      <c r="I52" s="215"/>
      <c r="J52" s="215"/>
      <c r="K52" s="215"/>
      <c r="L52" s="215"/>
      <c r="M52" s="215"/>
      <c r="N52" s="215"/>
      <c r="O52" s="215"/>
      <c r="P52" s="215"/>
      <c r="Q52" s="215"/>
      <c r="R52" s="215"/>
      <c r="S52" s="21"/>
      <c r="T52" s="21"/>
      <c r="U52" s="21"/>
      <c r="V52" s="21"/>
      <c r="W52" s="21"/>
      <c r="X52" s="21"/>
      <c r="Y52" s="21"/>
      <c r="Z52" s="21"/>
      <c r="AA52" s="21"/>
      <c r="AB52" s="21"/>
    </row>
    <row r="53" spans="1:28">
      <c r="A53" s="21"/>
      <c r="B53" s="21"/>
      <c r="C53" s="22" t="s">
        <v>645</v>
      </c>
      <c r="D53" s="21"/>
      <c r="E53" s="21"/>
      <c r="F53" s="21"/>
      <c r="G53" s="21"/>
      <c r="H53" s="21"/>
      <c r="I53" s="21"/>
      <c r="J53" s="21"/>
      <c r="K53" s="21"/>
      <c r="L53" s="21"/>
      <c r="M53" s="21"/>
      <c r="N53" s="21"/>
      <c r="O53" s="21"/>
      <c r="P53" s="21"/>
      <c r="Q53" s="21"/>
      <c r="R53" s="21"/>
      <c r="S53" s="21"/>
      <c r="T53" s="21"/>
      <c r="U53" s="21"/>
      <c r="V53" s="21"/>
      <c r="W53" s="21"/>
      <c r="X53" s="21"/>
      <c r="Y53" s="21"/>
      <c r="Z53" s="21"/>
      <c r="AA53" s="21"/>
      <c r="AB53" s="21"/>
    </row>
    <row r="54" spans="1:28">
      <c r="A54" s="21"/>
      <c r="B54" s="21"/>
      <c r="C54" s="21"/>
      <c r="D54" s="21"/>
      <c r="E54" s="21"/>
      <c r="F54" s="27" t="s">
        <v>261</v>
      </c>
      <c r="G54" s="29"/>
      <c r="H54" s="29"/>
      <c r="I54" s="29"/>
      <c r="J54" s="29"/>
      <c r="K54" s="29"/>
      <c r="L54" s="29"/>
      <c r="M54" s="29"/>
      <c r="N54" s="29"/>
      <c r="O54" s="29"/>
      <c r="P54" s="29"/>
      <c r="Q54" s="29"/>
      <c r="R54" s="57"/>
      <c r="S54" s="21"/>
      <c r="T54" s="21"/>
      <c r="U54" s="21"/>
      <c r="V54" s="21"/>
      <c r="W54" s="21"/>
      <c r="X54" s="21"/>
      <c r="Y54" s="21"/>
      <c r="Z54" s="21"/>
      <c r="AA54" s="21"/>
      <c r="AB54" s="21"/>
    </row>
    <row r="55" spans="1:28">
      <c r="A55" s="21"/>
      <c r="B55" s="21"/>
      <c r="C55" s="21"/>
      <c r="D55" s="21"/>
      <c r="E55" s="21"/>
      <c r="F55" s="28" t="s">
        <v>260</v>
      </c>
      <c r="G55" s="30"/>
      <c r="H55" s="30"/>
      <c r="I55" s="30"/>
      <c r="J55" s="30"/>
      <c r="K55" s="30"/>
      <c r="L55" s="30"/>
      <c r="M55" s="30"/>
      <c r="N55" s="30"/>
      <c r="O55" s="30"/>
      <c r="P55" s="30"/>
      <c r="Q55" s="30"/>
      <c r="R55" s="59"/>
      <c r="S55" s="21"/>
      <c r="T55" s="21"/>
      <c r="U55" s="21"/>
      <c r="V55" s="21"/>
      <c r="W55" s="21"/>
      <c r="X55" s="21"/>
      <c r="Y55" s="21"/>
      <c r="Z55" s="21"/>
      <c r="AA55" s="21"/>
      <c r="AB55" s="21"/>
    </row>
    <row r="56" spans="1:28">
      <c r="A56" s="21"/>
      <c r="B56" s="21"/>
      <c r="C56" s="21"/>
      <c r="D56" s="21"/>
      <c r="E56" s="21"/>
      <c r="F56" s="28" t="s">
        <v>259</v>
      </c>
      <c r="G56" s="30"/>
      <c r="H56" s="30"/>
      <c r="I56" s="30"/>
      <c r="J56" s="30"/>
      <c r="K56" s="30"/>
      <c r="L56" s="30"/>
      <c r="M56" s="30"/>
      <c r="N56" s="30"/>
      <c r="O56" s="30"/>
      <c r="P56" s="30"/>
      <c r="Q56" s="30"/>
      <c r="R56" s="59"/>
      <c r="S56" s="21"/>
      <c r="T56" s="21"/>
      <c r="U56" s="21"/>
      <c r="V56" s="21"/>
      <c r="W56" s="21"/>
      <c r="X56" s="21"/>
      <c r="Y56" s="21"/>
      <c r="Z56" s="21"/>
      <c r="AA56" s="21"/>
      <c r="AB56" s="21"/>
    </row>
    <row r="57" spans="1:28">
      <c r="A57" s="21"/>
      <c r="B57" s="21"/>
      <c r="C57" s="21"/>
      <c r="D57" s="21"/>
      <c r="E57" s="21"/>
      <c r="F57" s="28" t="s">
        <v>258</v>
      </c>
      <c r="G57" s="30"/>
      <c r="H57" s="30"/>
      <c r="I57" s="30"/>
      <c r="J57" s="30"/>
      <c r="K57" s="30"/>
      <c r="L57" s="30"/>
      <c r="M57" s="30"/>
      <c r="N57" s="30"/>
      <c r="O57" s="30"/>
      <c r="P57" s="30"/>
      <c r="Q57" s="30"/>
      <c r="R57" s="59"/>
      <c r="S57" s="21"/>
      <c r="T57" s="21"/>
      <c r="U57" s="21"/>
      <c r="V57" s="21"/>
      <c r="W57" s="21"/>
      <c r="X57" s="21"/>
      <c r="Y57" s="21"/>
      <c r="Z57" s="21"/>
      <c r="AA57" s="21"/>
      <c r="AB57" s="21"/>
    </row>
    <row r="58" spans="1:28">
      <c r="A58" s="21"/>
      <c r="B58" s="21"/>
      <c r="C58" s="21"/>
      <c r="D58" s="21"/>
      <c r="E58" s="21"/>
      <c r="F58" s="33" t="s">
        <v>257</v>
      </c>
      <c r="G58" s="42"/>
      <c r="H58" s="42"/>
      <c r="I58" s="42"/>
      <c r="J58" s="42"/>
      <c r="K58" s="42"/>
      <c r="L58" s="42"/>
      <c r="M58" s="42"/>
      <c r="N58" s="42"/>
      <c r="O58" s="42"/>
      <c r="P58" s="42"/>
      <c r="Q58" s="42"/>
      <c r="R58" s="60"/>
      <c r="S58" s="21"/>
      <c r="T58" s="21"/>
      <c r="U58" s="21"/>
      <c r="V58" s="21"/>
      <c r="W58" s="21"/>
      <c r="X58" s="21"/>
      <c r="Y58" s="21"/>
      <c r="Z58" s="21"/>
      <c r="AA58" s="21"/>
      <c r="AB58" s="21"/>
    </row>
    <row r="59" spans="1:28">
      <c r="A59" s="21"/>
      <c r="B59" s="21"/>
      <c r="C59" s="21"/>
      <c r="D59" s="21"/>
      <c r="E59" s="65"/>
      <c r="F59" s="66" t="s">
        <v>6</v>
      </c>
      <c r="G59" s="212"/>
      <c r="H59" s="213"/>
      <c r="I59" s="213"/>
      <c r="J59" s="213"/>
      <c r="K59" s="213"/>
      <c r="L59" s="213"/>
      <c r="M59" s="213"/>
      <c r="N59" s="213"/>
      <c r="O59" s="213"/>
      <c r="P59" s="213"/>
      <c r="Q59" s="213"/>
      <c r="R59" s="214"/>
      <c r="S59" s="21"/>
      <c r="T59" s="21"/>
      <c r="U59" s="21"/>
      <c r="V59" s="21"/>
      <c r="W59" s="21"/>
      <c r="X59" s="21"/>
      <c r="Y59" s="21"/>
      <c r="Z59" s="21"/>
      <c r="AA59" s="21"/>
      <c r="AB59" s="21"/>
    </row>
    <row r="60" spans="1:28">
      <c r="A60" s="21"/>
      <c r="B60" s="21"/>
      <c r="C60" s="22" t="s">
        <v>344</v>
      </c>
      <c r="D60" s="21"/>
      <c r="E60" s="21"/>
      <c r="F60" s="21"/>
      <c r="G60" s="21"/>
      <c r="H60" s="21"/>
      <c r="I60" s="21"/>
      <c r="J60" s="21"/>
      <c r="K60" s="21"/>
      <c r="L60" s="21"/>
      <c r="M60" s="21"/>
      <c r="N60" s="21"/>
      <c r="O60" s="21"/>
      <c r="P60" s="21"/>
      <c r="Q60" s="21"/>
      <c r="R60" s="21"/>
      <c r="S60" s="21"/>
      <c r="T60" s="21"/>
      <c r="U60" s="21"/>
      <c r="V60" s="21"/>
      <c r="W60" s="21"/>
      <c r="X60" s="21"/>
      <c r="Y60" s="21"/>
      <c r="Z60" s="21"/>
      <c r="AA60" s="21"/>
      <c r="AB60" s="21"/>
    </row>
    <row r="61" spans="1:28">
      <c r="A61" s="21"/>
      <c r="B61" s="21"/>
      <c r="C61" s="21"/>
      <c r="D61" s="21"/>
      <c r="E61" s="21"/>
      <c r="F61" s="27" t="s">
        <v>343</v>
      </c>
      <c r="G61" s="29"/>
      <c r="H61" s="29"/>
      <c r="I61" s="29"/>
      <c r="J61" s="29"/>
      <c r="K61" s="29"/>
      <c r="L61" s="29"/>
      <c r="M61" s="29"/>
      <c r="N61" s="29"/>
      <c r="O61" s="29"/>
      <c r="P61" s="29"/>
      <c r="Q61" s="29"/>
      <c r="R61" s="57"/>
      <c r="S61" s="21"/>
      <c r="T61" s="21"/>
      <c r="U61" s="21"/>
      <c r="V61" s="21"/>
      <c r="W61" s="21"/>
      <c r="X61" s="21"/>
      <c r="Y61" s="21"/>
      <c r="Z61" s="21"/>
      <c r="AA61" s="21"/>
      <c r="AB61" s="21"/>
    </row>
    <row r="62" spans="1:28">
      <c r="A62" s="21"/>
      <c r="B62" s="21"/>
      <c r="C62" s="21"/>
      <c r="D62" s="21"/>
      <c r="E62" s="21"/>
      <c r="F62" s="139" t="s">
        <v>342</v>
      </c>
      <c r="G62" s="140"/>
      <c r="H62" s="140"/>
      <c r="I62" s="140"/>
      <c r="J62" s="140"/>
      <c r="K62" s="140"/>
      <c r="L62" s="140"/>
      <c r="M62" s="140"/>
      <c r="N62" s="140"/>
      <c r="O62" s="140"/>
      <c r="P62" s="140"/>
      <c r="Q62" s="140"/>
      <c r="R62" s="59"/>
      <c r="S62" s="21"/>
      <c r="T62" s="21"/>
      <c r="U62" s="21"/>
      <c r="V62" s="21"/>
      <c r="W62" s="21"/>
      <c r="X62" s="21"/>
      <c r="Y62" s="21"/>
      <c r="Z62" s="21"/>
      <c r="AA62" s="21"/>
      <c r="AB62" s="21"/>
    </row>
    <row r="63" spans="1:28">
      <c r="A63" s="21"/>
      <c r="B63" s="21"/>
      <c r="C63" s="21"/>
      <c r="D63" s="21"/>
      <c r="E63" s="21"/>
      <c r="F63" s="139" t="s">
        <v>341</v>
      </c>
      <c r="G63" s="140"/>
      <c r="H63" s="140"/>
      <c r="I63" s="140"/>
      <c r="J63" s="140"/>
      <c r="K63" s="140"/>
      <c r="L63" s="140"/>
      <c r="M63" s="140"/>
      <c r="N63" s="140"/>
      <c r="O63" s="140"/>
      <c r="P63" s="140"/>
      <c r="Q63" s="140"/>
      <c r="R63" s="59"/>
      <c r="S63" s="21"/>
      <c r="T63" s="21"/>
      <c r="U63" s="21"/>
      <c r="V63" s="21"/>
      <c r="W63" s="21"/>
      <c r="X63" s="21"/>
      <c r="Y63" s="21"/>
      <c r="Z63" s="21"/>
      <c r="AA63" s="21"/>
      <c r="AB63" s="21"/>
    </row>
    <row r="64" spans="1:28">
      <c r="A64" s="21"/>
      <c r="B64" s="21"/>
      <c r="C64" s="21"/>
      <c r="D64" s="21"/>
      <c r="E64" s="21"/>
      <c r="F64" s="28" t="s">
        <v>255</v>
      </c>
      <c r="G64" s="30"/>
      <c r="H64" s="30"/>
      <c r="I64" s="30"/>
      <c r="J64" s="30"/>
      <c r="K64" s="30"/>
      <c r="L64" s="30"/>
      <c r="M64" s="30"/>
      <c r="N64" s="30"/>
      <c r="O64" s="30"/>
      <c r="P64" s="30"/>
      <c r="Q64" s="30"/>
      <c r="R64" s="59"/>
      <c r="S64" s="21"/>
      <c r="T64" s="21"/>
      <c r="U64" s="21"/>
      <c r="V64" s="21"/>
      <c r="W64" s="21"/>
      <c r="X64" s="21"/>
      <c r="Y64" s="21"/>
      <c r="Z64" s="21"/>
      <c r="AA64" s="21"/>
      <c r="AB64" s="21"/>
    </row>
    <row r="65" spans="1:29">
      <c r="A65" s="21"/>
      <c r="B65" s="21"/>
      <c r="C65" s="21"/>
      <c r="D65" s="21"/>
      <c r="E65" s="21"/>
      <c r="F65" s="28" t="s">
        <v>254</v>
      </c>
      <c r="G65" s="30"/>
      <c r="H65" s="30"/>
      <c r="I65" s="30"/>
      <c r="J65" s="30"/>
      <c r="K65" s="30"/>
      <c r="L65" s="30"/>
      <c r="M65" s="30"/>
      <c r="N65" s="30"/>
      <c r="O65" s="30"/>
      <c r="P65" s="30"/>
      <c r="Q65" s="30"/>
      <c r="R65" s="59"/>
      <c r="S65" s="21"/>
      <c r="T65" s="21"/>
      <c r="U65" s="21"/>
      <c r="V65" s="21"/>
      <c r="W65" s="21"/>
      <c r="X65" s="21"/>
      <c r="Y65" s="21"/>
      <c r="Z65" s="21"/>
      <c r="AA65" s="21"/>
      <c r="AB65" s="21"/>
    </row>
    <row r="66" spans="1:29">
      <c r="A66" s="21"/>
      <c r="B66" s="21"/>
      <c r="C66" s="21"/>
      <c r="D66" s="21"/>
      <c r="E66" s="21"/>
      <c r="F66" s="28" t="s">
        <v>253</v>
      </c>
      <c r="G66" s="30"/>
      <c r="H66" s="30"/>
      <c r="I66" s="30"/>
      <c r="J66" s="30"/>
      <c r="K66" s="30"/>
      <c r="L66" s="30"/>
      <c r="M66" s="30"/>
      <c r="N66" s="30"/>
      <c r="O66" s="30"/>
      <c r="P66" s="30"/>
      <c r="Q66" s="30"/>
      <c r="R66" s="60"/>
      <c r="S66" s="21"/>
      <c r="T66" s="21"/>
      <c r="U66" s="21"/>
      <c r="V66" s="21"/>
      <c r="W66" s="21"/>
      <c r="X66" s="21"/>
      <c r="Y66" s="21"/>
      <c r="Z66" s="21"/>
      <c r="AA66" s="21"/>
      <c r="AB66" s="21"/>
    </row>
    <row r="67" spans="1:29">
      <c r="A67" s="21"/>
      <c r="B67" s="21"/>
      <c r="C67" s="21"/>
      <c r="D67" s="21"/>
      <c r="E67" s="65"/>
      <c r="F67" s="66" t="s">
        <v>6</v>
      </c>
      <c r="G67" s="212"/>
      <c r="H67" s="213"/>
      <c r="I67" s="213"/>
      <c r="J67" s="213"/>
      <c r="K67" s="213"/>
      <c r="L67" s="213"/>
      <c r="M67" s="213"/>
      <c r="N67" s="213"/>
      <c r="O67" s="213"/>
      <c r="P67" s="213"/>
      <c r="Q67" s="213"/>
      <c r="R67" s="214"/>
      <c r="S67" s="21"/>
      <c r="T67" s="21"/>
      <c r="U67" s="21"/>
      <c r="V67" s="21"/>
      <c r="W67" s="21"/>
      <c r="X67" s="21"/>
      <c r="Y67" s="21"/>
      <c r="Z67" s="21"/>
      <c r="AA67" s="21"/>
      <c r="AB67" s="21"/>
    </row>
    <row r="68" spans="1:29">
      <c r="A68" s="21"/>
      <c r="B68" s="22" t="s">
        <v>247</v>
      </c>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row>
    <row r="69" spans="1:29" s="12" customFormat="1" ht="80.099999999999994" customHeight="1">
      <c r="A69" s="67"/>
      <c r="B69" s="67"/>
      <c r="C69" s="36"/>
      <c r="D69" s="36"/>
      <c r="E69" s="36"/>
      <c r="F69" s="36"/>
      <c r="G69" s="36"/>
      <c r="H69" s="36"/>
      <c r="I69" s="36"/>
      <c r="J69" s="36"/>
      <c r="K69" s="36"/>
      <c r="L69" s="36"/>
      <c r="M69" s="68" t="s">
        <v>625</v>
      </c>
      <c r="N69" s="68"/>
      <c r="O69" s="37" t="s">
        <v>246</v>
      </c>
      <c r="P69" s="69" t="s">
        <v>245</v>
      </c>
      <c r="Q69" s="69" t="s">
        <v>244</v>
      </c>
      <c r="R69" s="69" t="s">
        <v>243</v>
      </c>
      <c r="S69" s="69" t="s">
        <v>242</v>
      </c>
      <c r="T69" s="69" t="s">
        <v>241</v>
      </c>
      <c r="U69" s="69" t="s">
        <v>240</v>
      </c>
      <c r="V69" s="69" t="s">
        <v>239</v>
      </c>
      <c r="W69" s="69" t="s">
        <v>238</v>
      </c>
      <c r="X69" s="69" t="s">
        <v>237</v>
      </c>
      <c r="Y69" s="69" t="s">
        <v>236</v>
      </c>
      <c r="Z69" s="69" t="s">
        <v>235</v>
      </c>
      <c r="AA69" s="69" t="s">
        <v>138</v>
      </c>
      <c r="AB69" s="70" t="s">
        <v>234</v>
      </c>
      <c r="AC69" s="13"/>
    </row>
    <row r="70" spans="1:29">
      <c r="A70" s="21"/>
      <c r="B70" s="21"/>
      <c r="C70" s="22" t="s">
        <v>233</v>
      </c>
      <c r="D70" s="21"/>
      <c r="E70" s="21"/>
      <c r="F70" s="21"/>
      <c r="G70" s="21"/>
      <c r="H70" s="21"/>
      <c r="I70" s="21"/>
      <c r="J70" s="21"/>
      <c r="K70" s="21"/>
      <c r="L70" s="21"/>
      <c r="M70" s="21"/>
      <c r="N70" s="21"/>
      <c r="O70" s="71"/>
      <c r="P70" s="71"/>
      <c r="Q70" s="71"/>
      <c r="R70" s="71"/>
      <c r="S70" s="71"/>
      <c r="T70" s="71"/>
      <c r="U70" s="71"/>
      <c r="V70" s="71"/>
      <c r="W70" s="71"/>
      <c r="X70" s="71"/>
      <c r="Y70" s="71"/>
      <c r="Z70" s="71"/>
      <c r="AA70" s="71"/>
      <c r="AB70" s="71"/>
    </row>
    <row r="71" spans="1:29">
      <c r="A71" s="21"/>
      <c r="B71" s="21"/>
      <c r="C71" s="21"/>
      <c r="D71" s="72" t="s">
        <v>232</v>
      </c>
      <c r="E71" s="73"/>
      <c r="F71" s="73"/>
      <c r="G71" s="73"/>
      <c r="H71" s="73"/>
      <c r="I71" s="73"/>
      <c r="J71" s="73"/>
      <c r="K71" s="73"/>
      <c r="L71" s="73"/>
      <c r="M71" s="73"/>
      <c r="N71" s="73"/>
      <c r="O71" s="81" t="s">
        <v>207</v>
      </c>
      <c r="P71" s="81" t="s">
        <v>207</v>
      </c>
      <c r="Q71" s="81" t="s">
        <v>207</v>
      </c>
      <c r="R71" s="81" t="s">
        <v>207</v>
      </c>
      <c r="S71" s="81" t="s">
        <v>207</v>
      </c>
      <c r="T71" s="81" t="s">
        <v>207</v>
      </c>
      <c r="U71" s="81" t="s">
        <v>207</v>
      </c>
      <c r="V71" s="81" t="s">
        <v>207</v>
      </c>
      <c r="W71" s="81" t="s">
        <v>207</v>
      </c>
      <c r="X71" s="81" t="s">
        <v>207</v>
      </c>
      <c r="Y71" s="81" t="s">
        <v>207</v>
      </c>
      <c r="Z71" s="81" t="s">
        <v>207</v>
      </c>
      <c r="AA71" s="81" t="s">
        <v>207</v>
      </c>
      <c r="AB71" s="81" t="s">
        <v>207</v>
      </c>
    </row>
    <row r="72" spans="1:29">
      <c r="A72" s="21"/>
      <c r="B72" s="21"/>
      <c r="C72" s="21"/>
      <c r="D72" s="74" t="s">
        <v>231</v>
      </c>
      <c r="E72" s="75"/>
      <c r="F72" s="75"/>
      <c r="G72" s="75"/>
      <c r="H72" s="75"/>
      <c r="I72" s="75"/>
      <c r="J72" s="75"/>
      <c r="K72" s="75"/>
      <c r="L72" s="75"/>
      <c r="M72" s="75"/>
      <c r="N72" s="75"/>
      <c r="O72" s="82" t="s">
        <v>207</v>
      </c>
      <c r="P72" s="82" t="s">
        <v>207</v>
      </c>
      <c r="Q72" s="82" t="s">
        <v>207</v>
      </c>
      <c r="R72" s="82" t="s">
        <v>207</v>
      </c>
      <c r="S72" s="82" t="s">
        <v>207</v>
      </c>
      <c r="T72" s="82" t="s">
        <v>207</v>
      </c>
      <c r="U72" s="82" t="s">
        <v>207</v>
      </c>
      <c r="V72" s="82" t="s">
        <v>207</v>
      </c>
      <c r="W72" s="82" t="s">
        <v>207</v>
      </c>
      <c r="X72" s="82" t="s">
        <v>207</v>
      </c>
      <c r="Y72" s="82" t="s">
        <v>207</v>
      </c>
      <c r="Z72" s="82" t="s">
        <v>207</v>
      </c>
      <c r="AA72" s="82" t="s">
        <v>207</v>
      </c>
      <c r="AB72" s="82" t="s">
        <v>207</v>
      </c>
    </row>
    <row r="73" spans="1:29">
      <c r="A73" s="21"/>
      <c r="B73" s="21"/>
      <c r="C73" s="21"/>
      <c r="D73" s="74" t="s">
        <v>230</v>
      </c>
      <c r="E73" s="75"/>
      <c r="F73" s="75"/>
      <c r="G73" s="75"/>
      <c r="H73" s="75"/>
      <c r="I73" s="75"/>
      <c r="J73" s="75"/>
      <c r="K73" s="75"/>
      <c r="L73" s="75"/>
      <c r="M73" s="75"/>
      <c r="N73" s="75"/>
      <c r="O73" s="82" t="s">
        <v>207</v>
      </c>
      <c r="P73" s="82" t="s">
        <v>207</v>
      </c>
      <c r="Q73" s="82" t="s">
        <v>207</v>
      </c>
      <c r="R73" s="82" t="s">
        <v>207</v>
      </c>
      <c r="S73" s="82" t="s">
        <v>207</v>
      </c>
      <c r="T73" s="82" t="s">
        <v>207</v>
      </c>
      <c r="U73" s="82" t="s">
        <v>207</v>
      </c>
      <c r="V73" s="82" t="s">
        <v>207</v>
      </c>
      <c r="W73" s="82" t="s">
        <v>207</v>
      </c>
      <c r="X73" s="82" t="s">
        <v>207</v>
      </c>
      <c r="Y73" s="82" t="s">
        <v>207</v>
      </c>
      <c r="Z73" s="82" t="s">
        <v>207</v>
      </c>
      <c r="AA73" s="82" t="s">
        <v>207</v>
      </c>
      <c r="AB73" s="82" t="s">
        <v>207</v>
      </c>
    </row>
    <row r="74" spans="1:29">
      <c r="A74" s="21"/>
      <c r="B74" s="21"/>
      <c r="C74" s="21"/>
      <c r="D74" s="74" t="s">
        <v>229</v>
      </c>
      <c r="E74" s="75"/>
      <c r="F74" s="75"/>
      <c r="G74" s="75"/>
      <c r="H74" s="75"/>
      <c r="I74" s="75"/>
      <c r="J74" s="75"/>
      <c r="K74" s="75"/>
      <c r="L74" s="75"/>
      <c r="M74" s="75"/>
      <c r="N74" s="75"/>
      <c r="O74" s="82" t="s">
        <v>207</v>
      </c>
      <c r="P74" s="82" t="s">
        <v>207</v>
      </c>
      <c r="Q74" s="82" t="s">
        <v>207</v>
      </c>
      <c r="R74" s="82" t="s">
        <v>207</v>
      </c>
      <c r="S74" s="82" t="s">
        <v>207</v>
      </c>
      <c r="T74" s="82" t="s">
        <v>207</v>
      </c>
      <c r="U74" s="82" t="s">
        <v>207</v>
      </c>
      <c r="V74" s="82" t="s">
        <v>207</v>
      </c>
      <c r="W74" s="82" t="s">
        <v>207</v>
      </c>
      <c r="X74" s="82" t="s">
        <v>207</v>
      </c>
      <c r="Y74" s="82" t="s">
        <v>207</v>
      </c>
      <c r="Z74" s="82" t="s">
        <v>207</v>
      </c>
      <c r="AA74" s="82" t="s">
        <v>207</v>
      </c>
      <c r="AB74" s="82" t="s">
        <v>207</v>
      </c>
    </row>
    <row r="75" spans="1:29">
      <c r="A75" s="21"/>
      <c r="B75" s="21"/>
      <c r="C75" s="21"/>
      <c r="D75" s="74" t="s">
        <v>340</v>
      </c>
      <c r="E75" s="75"/>
      <c r="F75" s="75"/>
      <c r="G75" s="75"/>
      <c r="H75" s="75"/>
      <c r="I75" s="75"/>
      <c r="J75" s="75"/>
      <c r="K75" s="75"/>
      <c r="L75" s="75"/>
      <c r="M75" s="75"/>
      <c r="N75" s="75"/>
      <c r="O75" s="82" t="s">
        <v>207</v>
      </c>
      <c r="P75" s="82" t="s">
        <v>207</v>
      </c>
      <c r="Q75" s="82" t="s">
        <v>207</v>
      </c>
      <c r="R75" s="82" t="s">
        <v>207</v>
      </c>
      <c r="S75" s="82" t="s">
        <v>207</v>
      </c>
      <c r="T75" s="82" t="s">
        <v>207</v>
      </c>
      <c r="U75" s="82" t="s">
        <v>207</v>
      </c>
      <c r="V75" s="82" t="s">
        <v>207</v>
      </c>
      <c r="W75" s="82" t="s">
        <v>207</v>
      </c>
      <c r="X75" s="82" t="s">
        <v>207</v>
      </c>
      <c r="Y75" s="82" t="s">
        <v>207</v>
      </c>
      <c r="Z75" s="82" t="s">
        <v>207</v>
      </c>
      <c r="AA75" s="82" t="s">
        <v>207</v>
      </c>
      <c r="AB75" s="82" t="s">
        <v>207</v>
      </c>
    </row>
    <row r="76" spans="1:29">
      <c r="A76" s="21"/>
      <c r="B76" s="21"/>
      <c r="C76" s="21"/>
      <c r="D76" s="74" t="s">
        <v>227</v>
      </c>
      <c r="E76" s="75"/>
      <c r="F76" s="75"/>
      <c r="G76" s="75"/>
      <c r="H76" s="75"/>
      <c r="I76" s="75"/>
      <c r="J76" s="75"/>
      <c r="K76" s="75"/>
      <c r="L76" s="75"/>
      <c r="M76" s="75"/>
      <c r="N76" s="75"/>
      <c r="O76" s="82" t="s">
        <v>207</v>
      </c>
      <c r="P76" s="82" t="s">
        <v>207</v>
      </c>
      <c r="Q76" s="82" t="s">
        <v>207</v>
      </c>
      <c r="R76" s="82" t="s">
        <v>207</v>
      </c>
      <c r="S76" s="82" t="s">
        <v>207</v>
      </c>
      <c r="T76" s="82" t="s">
        <v>207</v>
      </c>
      <c r="U76" s="82" t="s">
        <v>207</v>
      </c>
      <c r="V76" s="82" t="s">
        <v>207</v>
      </c>
      <c r="W76" s="82" t="s">
        <v>207</v>
      </c>
      <c r="X76" s="82" t="s">
        <v>207</v>
      </c>
      <c r="Y76" s="82" t="s">
        <v>207</v>
      </c>
      <c r="Z76" s="82" t="s">
        <v>207</v>
      </c>
      <c r="AA76" s="82" t="s">
        <v>207</v>
      </c>
      <c r="AB76" s="82" t="s">
        <v>207</v>
      </c>
    </row>
    <row r="77" spans="1:29">
      <c r="A77" s="21"/>
      <c r="B77" s="21"/>
      <c r="C77" s="21"/>
      <c r="D77" s="74" t="s">
        <v>226</v>
      </c>
      <c r="E77" s="75"/>
      <c r="F77" s="75"/>
      <c r="G77" s="75"/>
      <c r="H77" s="75"/>
      <c r="I77" s="75"/>
      <c r="J77" s="75"/>
      <c r="K77" s="75"/>
      <c r="L77" s="75"/>
      <c r="M77" s="75"/>
      <c r="N77" s="75"/>
      <c r="O77" s="82" t="s">
        <v>207</v>
      </c>
      <c r="P77" s="82" t="s">
        <v>207</v>
      </c>
      <c r="Q77" s="82" t="s">
        <v>207</v>
      </c>
      <c r="R77" s="82" t="s">
        <v>207</v>
      </c>
      <c r="S77" s="82" t="s">
        <v>207</v>
      </c>
      <c r="T77" s="82" t="s">
        <v>207</v>
      </c>
      <c r="U77" s="82" t="s">
        <v>207</v>
      </c>
      <c r="V77" s="82" t="s">
        <v>207</v>
      </c>
      <c r="W77" s="82" t="s">
        <v>207</v>
      </c>
      <c r="X77" s="82" t="s">
        <v>207</v>
      </c>
      <c r="Y77" s="82" t="s">
        <v>207</v>
      </c>
      <c r="Z77" s="82" t="s">
        <v>207</v>
      </c>
      <c r="AA77" s="82" t="s">
        <v>207</v>
      </c>
      <c r="AB77" s="82" t="s">
        <v>207</v>
      </c>
    </row>
    <row r="78" spans="1:29">
      <c r="A78" s="21"/>
      <c r="B78" s="21"/>
      <c r="C78" s="21"/>
      <c r="D78" s="74" t="s">
        <v>225</v>
      </c>
      <c r="E78" s="75"/>
      <c r="F78" s="75"/>
      <c r="G78" s="75"/>
      <c r="H78" s="75"/>
      <c r="I78" s="75"/>
      <c r="J78" s="75"/>
      <c r="K78" s="75"/>
      <c r="L78" s="75"/>
      <c r="M78" s="75"/>
      <c r="N78" s="75"/>
      <c r="O78" s="82" t="s">
        <v>207</v>
      </c>
      <c r="P78" s="82" t="s">
        <v>207</v>
      </c>
      <c r="Q78" s="82" t="s">
        <v>207</v>
      </c>
      <c r="R78" s="82" t="s">
        <v>207</v>
      </c>
      <c r="S78" s="82" t="s">
        <v>207</v>
      </c>
      <c r="T78" s="82" t="s">
        <v>207</v>
      </c>
      <c r="U78" s="82" t="s">
        <v>207</v>
      </c>
      <c r="V78" s="82" t="s">
        <v>207</v>
      </c>
      <c r="W78" s="82" t="s">
        <v>207</v>
      </c>
      <c r="X78" s="82" t="s">
        <v>207</v>
      </c>
      <c r="Y78" s="82" t="s">
        <v>207</v>
      </c>
      <c r="Z78" s="82" t="s">
        <v>207</v>
      </c>
      <c r="AA78" s="82" t="s">
        <v>207</v>
      </c>
      <c r="AB78" s="82" t="s">
        <v>207</v>
      </c>
    </row>
    <row r="79" spans="1:29">
      <c r="A79" s="21"/>
      <c r="B79" s="21"/>
      <c r="C79" s="21"/>
      <c r="D79" s="33" t="s">
        <v>224</v>
      </c>
      <c r="E79" s="42"/>
      <c r="F79" s="42"/>
      <c r="G79" s="42"/>
      <c r="H79" s="42"/>
      <c r="I79" s="42"/>
      <c r="J79" s="42"/>
      <c r="K79" s="42"/>
      <c r="L79" s="42"/>
      <c r="M79" s="42"/>
      <c r="N79" s="42"/>
      <c r="O79" s="83" t="s">
        <v>207</v>
      </c>
      <c r="P79" s="83" t="s">
        <v>207</v>
      </c>
      <c r="Q79" s="83" t="s">
        <v>207</v>
      </c>
      <c r="R79" s="83" t="s">
        <v>207</v>
      </c>
      <c r="S79" s="83" t="s">
        <v>207</v>
      </c>
      <c r="T79" s="83" t="s">
        <v>207</v>
      </c>
      <c r="U79" s="83" t="s">
        <v>207</v>
      </c>
      <c r="V79" s="83" t="s">
        <v>207</v>
      </c>
      <c r="W79" s="83" t="s">
        <v>207</v>
      </c>
      <c r="X79" s="83" t="s">
        <v>207</v>
      </c>
      <c r="Y79" s="83" t="s">
        <v>207</v>
      </c>
      <c r="Z79" s="83" t="s">
        <v>207</v>
      </c>
      <c r="AA79" s="83" t="s">
        <v>207</v>
      </c>
      <c r="AB79" s="83" t="s">
        <v>207</v>
      </c>
    </row>
    <row r="80" spans="1:29" ht="20.100000000000001" customHeight="1">
      <c r="A80" s="21"/>
      <c r="B80" s="21"/>
      <c r="C80" s="53" t="s">
        <v>223</v>
      </c>
      <c r="D80" s="21"/>
      <c r="E80" s="21"/>
      <c r="F80" s="21"/>
      <c r="G80" s="21"/>
      <c r="H80" s="21"/>
      <c r="I80" s="21"/>
      <c r="J80" s="21"/>
      <c r="K80" s="21"/>
      <c r="L80" s="21"/>
      <c r="M80" s="21"/>
      <c r="N80" s="21"/>
      <c r="O80" s="76"/>
      <c r="P80" s="76"/>
      <c r="Q80" s="76"/>
      <c r="R80" s="76"/>
      <c r="S80" s="76"/>
      <c r="T80" s="76"/>
      <c r="U80" s="76"/>
      <c r="V80" s="76"/>
      <c r="W80" s="76"/>
      <c r="X80" s="76"/>
      <c r="Y80" s="76"/>
      <c r="Z80" s="76"/>
      <c r="AA80" s="76"/>
      <c r="AB80" s="76"/>
    </row>
    <row r="81" spans="1:29">
      <c r="A81" s="21"/>
      <c r="B81" s="21"/>
      <c r="C81" s="21"/>
      <c r="D81" s="72" t="s">
        <v>222</v>
      </c>
      <c r="E81" s="73"/>
      <c r="F81" s="73"/>
      <c r="G81" s="73"/>
      <c r="H81" s="73"/>
      <c r="I81" s="73"/>
      <c r="J81" s="73"/>
      <c r="K81" s="73"/>
      <c r="L81" s="73"/>
      <c r="M81" s="73"/>
      <c r="N81" s="73"/>
      <c r="O81" s="81" t="s">
        <v>207</v>
      </c>
      <c r="P81" s="81" t="s">
        <v>207</v>
      </c>
      <c r="Q81" s="81" t="s">
        <v>207</v>
      </c>
      <c r="R81" s="81" t="s">
        <v>207</v>
      </c>
      <c r="S81" s="81" t="s">
        <v>207</v>
      </c>
      <c r="T81" s="81" t="s">
        <v>207</v>
      </c>
      <c r="U81" s="81" t="s">
        <v>207</v>
      </c>
      <c r="V81" s="81" t="s">
        <v>207</v>
      </c>
      <c r="W81" s="81" t="s">
        <v>207</v>
      </c>
      <c r="X81" s="81" t="s">
        <v>207</v>
      </c>
      <c r="Y81" s="81" t="s">
        <v>207</v>
      </c>
      <c r="Z81" s="81" t="s">
        <v>207</v>
      </c>
      <c r="AA81" s="81" t="s">
        <v>207</v>
      </c>
      <c r="AB81" s="81" t="s">
        <v>207</v>
      </c>
    </row>
    <row r="82" spans="1:29">
      <c r="A82" s="21"/>
      <c r="B82" s="21"/>
      <c r="C82" s="21"/>
      <c r="D82" s="74" t="s">
        <v>339</v>
      </c>
      <c r="E82" s="75"/>
      <c r="F82" s="75"/>
      <c r="G82" s="75"/>
      <c r="H82" s="75"/>
      <c r="I82" s="75"/>
      <c r="J82" s="75"/>
      <c r="K82" s="75"/>
      <c r="L82" s="75"/>
      <c r="M82" s="75"/>
      <c r="N82" s="75"/>
      <c r="O82" s="82" t="s">
        <v>207</v>
      </c>
      <c r="P82" s="82" t="s">
        <v>207</v>
      </c>
      <c r="Q82" s="82" t="s">
        <v>207</v>
      </c>
      <c r="R82" s="82" t="s">
        <v>207</v>
      </c>
      <c r="S82" s="82" t="s">
        <v>207</v>
      </c>
      <c r="T82" s="82" t="s">
        <v>207</v>
      </c>
      <c r="U82" s="82" t="s">
        <v>207</v>
      </c>
      <c r="V82" s="82" t="s">
        <v>207</v>
      </c>
      <c r="W82" s="82" t="s">
        <v>207</v>
      </c>
      <c r="X82" s="82" t="s">
        <v>207</v>
      </c>
      <c r="Y82" s="82" t="s">
        <v>207</v>
      </c>
      <c r="Z82" s="82" t="s">
        <v>207</v>
      </c>
      <c r="AA82" s="82" t="s">
        <v>207</v>
      </c>
      <c r="AB82" s="82" t="s">
        <v>207</v>
      </c>
    </row>
    <row r="83" spans="1:29">
      <c r="A83" s="21"/>
      <c r="B83" s="21"/>
      <c r="C83" s="21"/>
      <c r="D83" s="74" t="s">
        <v>397</v>
      </c>
      <c r="E83" s="75"/>
      <c r="F83" s="75"/>
      <c r="G83" s="75"/>
      <c r="H83" s="75"/>
      <c r="I83" s="75"/>
      <c r="J83" s="75"/>
      <c r="K83" s="75"/>
      <c r="L83" s="75"/>
      <c r="M83" s="75"/>
      <c r="N83" s="75"/>
      <c r="O83" s="82" t="s">
        <v>207</v>
      </c>
      <c r="P83" s="82" t="s">
        <v>207</v>
      </c>
      <c r="Q83" s="82" t="s">
        <v>207</v>
      </c>
      <c r="R83" s="82" t="s">
        <v>207</v>
      </c>
      <c r="S83" s="82" t="s">
        <v>207</v>
      </c>
      <c r="T83" s="82" t="s">
        <v>207</v>
      </c>
      <c r="U83" s="82" t="s">
        <v>207</v>
      </c>
      <c r="V83" s="82" t="s">
        <v>207</v>
      </c>
      <c r="W83" s="82" t="s">
        <v>207</v>
      </c>
      <c r="X83" s="82" t="s">
        <v>207</v>
      </c>
      <c r="Y83" s="82" t="s">
        <v>207</v>
      </c>
      <c r="Z83" s="82" t="s">
        <v>207</v>
      </c>
      <c r="AA83" s="82" t="s">
        <v>207</v>
      </c>
      <c r="AB83" s="82" t="s">
        <v>207</v>
      </c>
    </row>
    <row r="84" spans="1:29">
      <c r="A84" s="21"/>
      <c r="B84" s="21"/>
      <c r="C84" s="21"/>
      <c r="D84" s="74" t="s">
        <v>220</v>
      </c>
      <c r="E84" s="75"/>
      <c r="F84" s="75"/>
      <c r="G84" s="75"/>
      <c r="H84" s="75"/>
      <c r="I84" s="75"/>
      <c r="J84" s="75"/>
      <c r="K84" s="75"/>
      <c r="L84" s="75"/>
      <c r="M84" s="75"/>
      <c r="N84" s="75"/>
      <c r="O84" s="82" t="s">
        <v>207</v>
      </c>
      <c r="P84" s="82" t="s">
        <v>207</v>
      </c>
      <c r="Q84" s="82" t="s">
        <v>207</v>
      </c>
      <c r="R84" s="82" t="s">
        <v>207</v>
      </c>
      <c r="S84" s="82" t="s">
        <v>207</v>
      </c>
      <c r="T84" s="82" t="s">
        <v>207</v>
      </c>
      <c r="U84" s="82" t="s">
        <v>207</v>
      </c>
      <c r="V84" s="82" t="s">
        <v>207</v>
      </c>
      <c r="W84" s="82" t="s">
        <v>207</v>
      </c>
      <c r="X84" s="82" t="s">
        <v>207</v>
      </c>
      <c r="Y84" s="82" t="s">
        <v>207</v>
      </c>
      <c r="Z84" s="82" t="s">
        <v>207</v>
      </c>
      <c r="AA84" s="82" t="s">
        <v>207</v>
      </c>
      <c r="AB84" s="82" t="s">
        <v>207</v>
      </c>
    </row>
    <row r="85" spans="1:29">
      <c r="A85" s="21"/>
      <c r="B85" s="21"/>
      <c r="C85" s="21"/>
      <c r="D85" s="74" t="s">
        <v>219</v>
      </c>
      <c r="E85" s="75"/>
      <c r="F85" s="75"/>
      <c r="G85" s="75"/>
      <c r="H85" s="75"/>
      <c r="I85" s="75"/>
      <c r="J85" s="75"/>
      <c r="K85" s="75"/>
      <c r="L85" s="75"/>
      <c r="M85" s="75"/>
      <c r="N85" s="75"/>
      <c r="O85" s="82" t="s">
        <v>207</v>
      </c>
      <c r="P85" s="82" t="s">
        <v>207</v>
      </c>
      <c r="Q85" s="82" t="s">
        <v>207</v>
      </c>
      <c r="R85" s="82" t="s">
        <v>207</v>
      </c>
      <c r="S85" s="82" t="s">
        <v>207</v>
      </c>
      <c r="T85" s="82" t="s">
        <v>207</v>
      </c>
      <c r="U85" s="82" t="s">
        <v>207</v>
      </c>
      <c r="V85" s="82" t="s">
        <v>207</v>
      </c>
      <c r="W85" s="82" t="s">
        <v>207</v>
      </c>
      <c r="X85" s="82" t="s">
        <v>207</v>
      </c>
      <c r="Y85" s="82" t="s">
        <v>207</v>
      </c>
      <c r="Z85" s="82" t="s">
        <v>207</v>
      </c>
      <c r="AA85" s="82" t="s">
        <v>207</v>
      </c>
      <c r="AB85" s="82" t="s">
        <v>207</v>
      </c>
    </row>
    <row r="86" spans="1:29">
      <c r="A86" s="21"/>
      <c r="B86" s="21"/>
      <c r="C86" s="21"/>
      <c r="D86" s="74" t="s">
        <v>224</v>
      </c>
      <c r="E86" s="75"/>
      <c r="F86" s="75"/>
      <c r="G86" s="75"/>
      <c r="H86" s="75"/>
      <c r="I86" s="75"/>
      <c r="J86" s="75"/>
      <c r="K86" s="75"/>
      <c r="L86" s="75"/>
      <c r="M86" s="75"/>
      <c r="N86" s="75"/>
      <c r="O86" s="82" t="s">
        <v>207</v>
      </c>
      <c r="P86" s="82" t="s">
        <v>207</v>
      </c>
      <c r="Q86" s="82" t="s">
        <v>207</v>
      </c>
      <c r="R86" s="82" t="s">
        <v>207</v>
      </c>
      <c r="S86" s="82" t="s">
        <v>207</v>
      </c>
      <c r="T86" s="82" t="s">
        <v>207</v>
      </c>
      <c r="U86" s="82" t="s">
        <v>207</v>
      </c>
      <c r="V86" s="82" t="s">
        <v>207</v>
      </c>
      <c r="W86" s="82" t="s">
        <v>207</v>
      </c>
      <c r="X86" s="82" t="s">
        <v>207</v>
      </c>
      <c r="Y86" s="82" t="s">
        <v>207</v>
      </c>
      <c r="Z86" s="82" t="s">
        <v>207</v>
      </c>
      <c r="AA86" s="82" t="s">
        <v>207</v>
      </c>
      <c r="AB86" s="82" t="s">
        <v>207</v>
      </c>
    </row>
    <row r="87" spans="1:29">
      <c r="A87" s="21"/>
      <c r="B87" s="21"/>
      <c r="C87" s="21"/>
      <c r="D87" s="74" t="s">
        <v>218</v>
      </c>
      <c r="E87" s="75"/>
      <c r="F87" s="75"/>
      <c r="G87" s="75"/>
      <c r="H87" s="75"/>
      <c r="I87" s="75"/>
      <c r="J87" s="75"/>
      <c r="K87" s="75"/>
      <c r="L87" s="75"/>
      <c r="M87" s="75"/>
      <c r="N87" s="75"/>
      <c r="O87" s="82" t="s">
        <v>207</v>
      </c>
      <c r="P87" s="82" t="s">
        <v>207</v>
      </c>
      <c r="Q87" s="82" t="s">
        <v>207</v>
      </c>
      <c r="R87" s="82" t="s">
        <v>207</v>
      </c>
      <c r="S87" s="82" t="s">
        <v>207</v>
      </c>
      <c r="T87" s="82" t="s">
        <v>207</v>
      </c>
      <c r="U87" s="82" t="s">
        <v>207</v>
      </c>
      <c r="V87" s="82" t="s">
        <v>207</v>
      </c>
      <c r="W87" s="82" t="s">
        <v>207</v>
      </c>
      <c r="X87" s="82" t="s">
        <v>207</v>
      </c>
      <c r="Y87" s="82" t="s">
        <v>207</v>
      </c>
      <c r="Z87" s="82" t="s">
        <v>207</v>
      </c>
      <c r="AA87" s="82" t="s">
        <v>207</v>
      </c>
      <c r="AB87" s="82" t="s">
        <v>207</v>
      </c>
    </row>
    <row r="88" spans="1:29">
      <c r="A88" s="21"/>
      <c r="B88" s="21"/>
      <c r="C88" s="21"/>
      <c r="D88" s="33" t="s">
        <v>338</v>
      </c>
      <c r="E88" s="42"/>
      <c r="F88" s="42"/>
      <c r="G88" s="42"/>
      <c r="H88" s="42"/>
      <c r="I88" s="42"/>
      <c r="J88" s="42"/>
      <c r="K88" s="42"/>
      <c r="L88" s="42"/>
      <c r="M88" s="42"/>
      <c r="N88" s="42"/>
      <c r="O88" s="83" t="s">
        <v>207</v>
      </c>
      <c r="P88" s="83" t="s">
        <v>207</v>
      </c>
      <c r="Q88" s="83" t="s">
        <v>207</v>
      </c>
      <c r="R88" s="83" t="s">
        <v>207</v>
      </c>
      <c r="S88" s="83" t="s">
        <v>207</v>
      </c>
      <c r="T88" s="83" t="s">
        <v>207</v>
      </c>
      <c r="U88" s="83" t="s">
        <v>207</v>
      </c>
      <c r="V88" s="83" t="s">
        <v>207</v>
      </c>
      <c r="W88" s="83" t="s">
        <v>207</v>
      </c>
      <c r="X88" s="83" t="s">
        <v>207</v>
      </c>
      <c r="Y88" s="83" t="s">
        <v>207</v>
      </c>
      <c r="Z88" s="83" t="s">
        <v>207</v>
      </c>
      <c r="AA88" s="83" t="s">
        <v>207</v>
      </c>
      <c r="AB88" s="83" t="s">
        <v>207</v>
      </c>
    </row>
    <row r="89" spans="1:29" ht="20.100000000000001" customHeight="1">
      <c r="A89" s="21"/>
      <c r="B89" s="21"/>
      <c r="C89" s="53" t="s">
        <v>217</v>
      </c>
      <c r="D89" s="21"/>
      <c r="E89" s="21"/>
      <c r="F89" s="21"/>
      <c r="G89" s="21"/>
      <c r="H89" s="21"/>
      <c r="I89" s="21"/>
      <c r="J89" s="21"/>
      <c r="K89" s="21"/>
      <c r="L89" s="21"/>
      <c r="M89" s="21"/>
      <c r="N89" s="21"/>
      <c r="O89" s="76"/>
      <c r="P89" s="76"/>
      <c r="Q89" s="76"/>
      <c r="R89" s="76"/>
      <c r="S89" s="76"/>
      <c r="T89" s="76"/>
      <c r="U89" s="76"/>
      <c r="V89" s="76"/>
      <c r="W89" s="76"/>
      <c r="X89" s="76"/>
      <c r="Y89" s="76"/>
      <c r="Z89" s="76"/>
      <c r="AA89" s="76"/>
      <c r="AB89" s="76"/>
    </row>
    <row r="90" spans="1:29">
      <c r="A90" s="21"/>
      <c r="B90" s="21"/>
      <c r="C90" s="77"/>
      <c r="D90" s="72" t="s">
        <v>337</v>
      </c>
      <c r="E90" s="73"/>
      <c r="F90" s="73"/>
      <c r="G90" s="73"/>
      <c r="H90" s="73"/>
      <c r="I90" s="73"/>
      <c r="J90" s="73"/>
      <c r="K90" s="73"/>
      <c r="L90" s="73"/>
      <c r="M90" s="73"/>
      <c r="N90" s="73"/>
      <c r="O90" s="81" t="s">
        <v>207</v>
      </c>
      <c r="P90" s="81" t="s">
        <v>207</v>
      </c>
      <c r="Q90" s="81" t="s">
        <v>207</v>
      </c>
      <c r="R90" s="81" t="s">
        <v>207</v>
      </c>
      <c r="S90" s="81" t="s">
        <v>207</v>
      </c>
      <c r="T90" s="81" t="s">
        <v>207</v>
      </c>
      <c r="U90" s="81" t="s">
        <v>207</v>
      </c>
      <c r="V90" s="81" t="s">
        <v>207</v>
      </c>
      <c r="W90" s="81" t="s">
        <v>207</v>
      </c>
      <c r="X90" s="81" t="s">
        <v>207</v>
      </c>
      <c r="Y90" s="81" t="s">
        <v>207</v>
      </c>
      <c r="Z90" s="81" t="s">
        <v>207</v>
      </c>
      <c r="AA90" s="81" t="s">
        <v>207</v>
      </c>
      <c r="AB90" s="81" t="s">
        <v>207</v>
      </c>
      <c r="AC90" s="9"/>
    </row>
    <row r="91" spans="1:29">
      <c r="A91" s="21"/>
      <c r="B91" s="21"/>
      <c r="C91" s="77"/>
      <c r="D91" s="33" t="s">
        <v>216</v>
      </c>
      <c r="E91" s="42"/>
      <c r="F91" s="42"/>
      <c r="G91" s="42"/>
      <c r="H91" s="42"/>
      <c r="I91" s="42"/>
      <c r="J91" s="42"/>
      <c r="K91" s="42"/>
      <c r="L91" s="42"/>
      <c r="M91" s="42"/>
      <c r="N91" s="42"/>
      <c r="O91" s="83" t="s">
        <v>207</v>
      </c>
      <c r="P91" s="83" t="s">
        <v>207</v>
      </c>
      <c r="Q91" s="83" t="s">
        <v>207</v>
      </c>
      <c r="R91" s="83" t="s">
        <v>207</v>
      </c>
      <c r="S91" s="83" t="s">
        <v>207</v>
      </c>
      <c r="T91" s="83" t="s">
        <v>207</v>
      </c>
      <c r="U91" s="83" t="s">
        <v>207</v>
      </c>
      <c r="V91" s="83" t="s">
        <v>207</v>
      </c>
      <c r="W91" s="83" t="s">
        <v>207</v>
      </c>
      <c r="X91" s="83" t="s">
        <v>207</v>
      </c>
      <c r="Y91" s="83" t="s">
        <v>207</v>
      </c>
      <c r="Z91" s="83" t="s">
        <v>207</v>
      </c>
      <c r="AA91" s="83" t="s">
        <v>207</v>
      </c>
      <c r="AB91" s="83" t="s">
        <v>207</v>
      </c>
      <c r="AC91" s="9"/>
    </row>
    <row r="92" spans="1:29" ht="34.200000000000003" customHeight="1">
      <c r="A92" s="21"/>
      <c r="B92" s="21"/>
      <c r="C92" s="141" t="s">
        <v>215</v>
      </c>
      <c r="D92" s="21"/>
      <c r="E92" s="21"/>
      <c r="F92" s="64"/>
      <c r="G92" s="21"/>
      <c r="H92" s="21"/>
      <c r="I92" s="21"/>
      <c r="J92" s="21"/>
      <c r="K92" s="21"/>
      <c r="L92" s="21"/>
      <c r="M92" s="21"/>
      <c r="N92" s="21"/>
      <c r="O92" s="78"/>
      <c r="P92" s="78"/>
      <c r="Q92" s="78"/>
      <c r="R92" s="78"/>
      <c r="S92" s="78"/>
      <c r="T92" s="78"/>
      <c r="U92" s="78"/>
      <c r="V92" s="78"/>
      <c r="W92" s="78"/>
      <c r="X92" s="78"/>
      <c r="Y92" s="78"/>
      <c r="Z92" s="78"/>
      <c r="AA92" s="78"/>
      <c r="AB92" s="78"/>
    </row>
    <row r="93" spans="1:29">
      <c r="A93" s="21"/>
      <c r="B93" s="21"/>
      <c r="C93" s="53"/>
      <c r="D93" s="218"/>
      <c r="E93" s="218"/>
      <c r="F93" s="218"/>
      <c r="G93" s="218"/>
      <c r="H93" s="218"/>
      <c r="I93" s="218"/>
      <c r="J93" s="218"/>
      <c r="K93" s="218"/>
      <c r="L93" s="218"/>
      <c r="M93" s="218"/>
      <c r="N93" s="218"/>
      <c r="O93" s="79"/>
      <c r="P93" s="21"/>
      <c r="Q93" s="21"/>
      <c r="R93" s="21"/>
      <c r="S93" s="21"/>
      <c r="T93" s="21"/>
      <c r="U93" s="21"/>
      <c r="V93" s="21"/>
      <c r="W93" s="21"/>
      <c r="X93" s="21"/>
      <c r="Y93" s="21"/>
      <c r="Z93" s="21"/>
      <c r="AA93" s="21"/>
      <c r="AB93" s="21"/>
    </row>
    <row r="94" spans="1:29">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row>
    <row r="95" spans="1:29">
      <c r="A95" s="21"/>
      <c r="B95" s="61"/>
      <c r="C95" s="21" t="s">
        <v>648</v>
      </c>
      <c r="D95" s="21"/>
      <c r="E95" s="21"/>
      <c r="F95" s="21"/>
      <c r="G95" s="21"/>
      <c r="H95" s="21"/>
      <c r="I95" s="21"/>
      <c r="J95" s="21"/>
      <c r="K95" s="21"/>
      <c r="L95" s="21"/>
      <c r="M95" s="21"/>
      <c r="N95" s="21"/>
      <c r="O95" s="21"/>
      <c r="P95" s="21"/>
      <c r="Q95" s="21"/>
      <c r="R95" s="21"/>
      <c r="S95" s="21"/>
      <c r="T95" s="21"/>
      <c r="U95" s="21"/>
      <c r="V95" s="21"/>
      <c r="W95" s="21"/>
      <c r="X95" s="21"/>
      <c r="Y95" s="21"/>
      <c r="Z95" s="21"/>
      <c r="AA95" s="21"/>
      <c r="AB95" s="21"/>
    </row>
    <row r="96" spans="1:29">
      <c r="A96" s="21"/>
      <c r="B96" s="21"/>
      <c r="C96" s="21"/>
      <c r="D96" s="23" t="s">
        <v>649</v>
      </c>
      <c r="E96" s="47"/>
      <c r="F96" s="47"/>
      <c r="G96" s="47"/>
      <c r="H96" s="211"/>
      <c r="I96" s="211"/>
      <c r="J96" s="21"/>
      <c r="K96" s="21"/>
      <c r="L96" s="21"/>
      <c r="M96" s="21"/>
      <c r="N96" s="21"/>
      <c r="O96" s="21"/>
      <c r="P96" s="21"/>
      <c r="Q96" s="21"/>
      <c r="R96" s="21"/>
      <c r="S96" s="21"/>
      <c r="T96" s="21"/>
      <c r="U96" s="22" t="s">
        <v>651</v>
      </c>
      <c r="V96" s="21"/>
      <c r="W96" s="21"/>
      <c r="X96" s="21"/>
      <c r="Y96" s="21"/>
      <c r="Z96" s="21"/>
      <c r="AA96" s="21"/>
      <c r="AB96" s="21"/>
    </row>
    <row r="97" spans="1:28">
      <c r="A97" s="21"/>
      <c r="B97" s="21"/>
      <c r="C97" s="21"/>
      <c r="D97" s="21"/>
      <c r="E97" s="21"/>
      <c r="F97" s="21"/>
      <c r="G97" s="21"/>
      <c r="H97" s="21"/>
      <c r="I97" s="21"/>
      <c r="J97" s="21"/>
      <c r="K97" s="21"/>
      <c r="L97" s="21"/>
      <c r="M97" s="21"/>
      <c r="N97" s="21"/>
      <c r="O97" s="21"/>
      <c r="P97" s="21"/>
      <c r="Q97" s="21"/>
      <c r="R97" s="21"/>
      <c r="S97" s="21"/>
      <c r="T97" s="21"/>
      <c r="U97" s="21"/>
      <c r="V97" s="27" t="s">
        <v>210</v>
      </c>
      <c r="W97" s="29"/>
      <c r="X97" s="29"/>
      <c r="Y97" s="29"/>
      <c r="Z97" s="29"/>
      <c r="AA97" s="80" t="s">
        <v>207</v>
      </c>
      <c r="AB97" s="21"/>
    </row>
    <row r="98" spans="1:28">
      <c r="A98" s="21"/>
      <c r="B98" s="21"/>
      <c r="C98" s="21"/>
      <c r="D98" s="21"/>
      <c r="E98" s="21"/>
      <c r="F98" s="21"/>
      <c r="G98" s="21"/>
      <c r="H98" s="21"/>
      <c r="I98" s="21"/>
      <c r="J98" s="21"/>
      <c r="K98" s="22" t="s">
        <v>650</v>
      </c>
      <c r="L98" s="22"/>
      <c r="M98" s="21"/>
      <c r="N98" s="21"/>
      <c r="O98" s="21"/>
      <c r="P98" s="21"/>
      <c r="Q98" s="21"/>
      <c r="R98" s="21"/>
      <c r="S98" s="21"/>
      <c r="T98" s="21"/>
      <c r="U98" s="21"/>
      <c r="V98" s="28" t="s">
        <v>209</v>
      </c>
      <c r="W98" s="30"/>
      <c r="X98" s="30"/>
      <c r="Y98" s="30"/>
      <c r="Z98" s="30"/>
      <c r="AA98" s="80" t="s">
        <v>207</v>
      </c>
      <c r="AB98" s="21"/>
    </row>
    <row r="99" spans="1:28">
      <c r="A99" s="21"/>
      <c r="B99" s="21"/>
      <c r="C99" s="21"/>
      <c r="D99" s="21"/>
      <c r="E99" s="21"/>
      <c r="F99" s="21"/>
      <c r="G99" s="21"/>
      <c r="H99" s="21"/>
      <c r="I99" s="21"/>
      <c r="J99" s="21"/>
      <c r="K99" s="21"/>
      <c r="L99" s="21"/>
      <c r="M99" s="27" t="s">
        <v>208</v>
      </c>
      <c r="N99" s="29"/>
      <c r="O99" s="29"/>
      <c r="P99" s="29"/>
      <c r="Q99" s="29"/>
      <c r="R99" s="29"/>
      <c r="S99" s="80" t="s">
        <v>207</v>
      </c>
      <c r="T99" s="21"/>
      <c r="U99" s="21"/>
      <c r="V99" s="28" t="s">
        <v>678</v>
      </c>
      <c r="W99" s="30"/>
      <c r="X99" s="30"/>
      <c r="Y99" s="30"/>
      <c r="Z99" s="30"/>
      <c r="AA99" s="80" t="s">
        <v>207</v>
      </c>
      <c r="AB99" s="21"/>
    </row>
    <row r="100" spans="1:28">
      <c r="A100" s="21"/>
      <c r="B100" s="21"/>
      <c r="C100" s="21"/>
      <c r="D100" s="21"/>
      <c r="E100" s="21"/>
      <c r="F100" s="21"/>
      <c r="G100" s="21"/>
      <c r="H100" s="21"/>
      <c r="I100" s="21"/>
      <c r="J100" s="21"/>
      <c r="K100" s="21"/>
      <c r="L100" s="21"/>
      <c r="M100" s="28" t="s">
        <v>679</v>
      </c>
      <c r="N100" s="30"/>
      <c r="O100" s="30"/>
      <c r="P100" s="30"/>
      <c r="Q100" s="30"/>
      <c r="R100" s="30"/>
      <c r="S100" s="80" t="s">
        <v>207</v>
      </c>
      <c r="T100" s="21"/>
      <c r="U100" s="21"/>
      <c r="V100" s="28" t="s">
        <v>680</v>
      </c>
      <c r="W100" s="30"/>
      <c r="X100" s="30"/>
      <c r="Y100" s="30"/>
      <c r="Z100" s="30"/>
      <c r="AA100" s="80" t="s">
        <v>207</v>
      </c>
      <c r="AB100" s="21"/>
    </row>
    <row r="101" spans="1:28">
      <c r="A101" s="21"/>
      <c r="B101" s="21"/>
      <c r="C101" s="21"/>
      <c r="D101" s="21"/>
      <c r="E101" s="21"/>
      <c r="F101" s="21"/>
      <c r="G101" s="21"/>
      <c r="H101" s="21"/>
      <c r="I101" s="21"/>
      <c r="J101" s="21"/>
      <c r="K101" s="21"/>
      <c r="L101" s="21"/>
      <c r="M101" s="28" t="s">
        <v>398</v>
      </c>
      <c r="N101" s="30"/>
      <c r="O101" s="30"/>
      <c r="P101" s="30"/>
      <c r="Q101" s="30"/>
      <c r="R101" s="30"/>
      <c r="S101" s="80" t="s">
        <v>207</v>
      </c>
      <c r="T101" s="21"/>
      <c r="U101" s="21"/>
      <c r="V101" s="28" t="s">
        <v>681</v>
      </c>
      <c r="W101" s="30"/>
      <c r="X101" s="30"/>
      <c r="Y101" s="30"/>
      <c r="Z101" s="30"/>
      <c r="AA101" s="80" t="s">
        <v>207</v>
      </c>
      <c r="AB101" s="21"/>
    </row>
    <row r="102" spans="1:28">
      <c r="A102" s="21"/>
      <c r="B102" s="21"/>
      <c r="C102" s="21"/>
      <c r="D102" s="21"/>
      <c r="E102" s="21"/>
      <c r="F102" s="21"/>
      <c r="G102" s="21"/>
      <c r="H102" s="21"/>
      <c r="I102" s="21"/>
      <c r="J102" s="21"/>
      <c r="K102" s="21"/>
      <c r="L102" s="21"/>
      <c r="M102" s="28" t="s">
        <v>682</v>
      </c>
      <c r="N102" s="30"/>
      <c r="O102" s="30"/>
      <c r="P102" s="30"/>
      <c r="Q102" s="30"/>
      <c r="R102" s="30"/>
      <c r="S102" s="80" t="s">
        <v>207</v>
      </c>
      <c r="T102" s="21"/>
      <c r="U102" s="21"/>
      <c r="V102" s="28" t="s">
        <v>201</v>
      </c>
      <c r="W102" s="30"/>
      <c r="X102" s="30"/>
      <c r="Y102" s="30"/>
      <c r="Z102" s="30"/>
      <c r="AA102" s="80" t="s">
        <v>207</v>
      </c>
      <c r="AB102" s="21"/>
    </row>
    <row r="103" spans="1:28">
      <c r="A103" s="21"/>
      <c r="B103" s="21"/>
      <c r="C103" s="21"/>
      <c r="D103" s="21"/>
      <c r="E103" s="21"/>
      <c r="F103" s="21"/>
      <c r="G103" s="21"/>
      <c r="H103" s="21"/>
      <c r="I103" s="21"/>
      <c r="J103" s="21"/>
      <c r="K103" s="21"/>
      <c r="L103" s="21"/>
      <c r="M103" s="28" t="s">
        <v>683</v>
      </c>
      <c r="N103" s="30"/>
      <c r="O103" s="30"/>
      <c r="P103" s="30"/>
      <c r="Q103" s="30"/>
      <c r="R103" s="30"/>
      <c r="S103" s="80" t="s">
        <v>207</v>
      </c>
      <c r="T103" s="21"/>
      <c r="U103" s="21"/>
      <c r="V103" s="28" t="s">
        <v>199</v>
      </c>
      <c r="W103" s="30"/>
      <c r="X103" s="30"/>
      <c r="Y103" s="30"/>
      <c r="Z103" s="30"/>
      <c r="AA103" s="80" t="s">
        <v>207</v>
      </c>
      <c r="AB103" s="21"/>
    </row>
    <row r="104" spans="1:28">
      <c r="A104" s="21"/>
      <c r="B104" s="21"/>
      <c r="C104" s="21"/>
      <c r="D104" s="21"/>
      <c r="E104" s="21"/>
      <c r="F104" s="21"/>
      <c r="G104" s="21"/>
      <c r="H104" s="21"/>
      <c r="I104" s="21"/>
      <c r="J104" s="21"/>
      <c r="K104" s="21"/>
      <c r="L104" s="21"/>
      <c r="M104" s="28" t="s">
        <v>199</v>
      </c>
      <c r="N104" s="30"/>
      <c r="O104" s="30"/>
      <c r="P104" s="30"/>
      <c r="Q104" s="30"/>
      <c r="R104" s="30"/>
      <c r="S104" s="80" t="s">
        <v>207</v>
      </c>
      <c r="T104" s="21"/>
      <c r="U104" s="21"/>
      <c r="V104" s="28" t="s">
        <v>198</v>
      </c>
      <c r="W104" s="30"/>
      <c r="X104" s="30"/>
      <c r="Y104" s="30"/>
      <c r="Z104" s="30"/>
      <c r="AA104" s="80" t="s">
        <v>207</v>
      </c>
      <c r="AB104" s="21"/>
    </row>
    <row r="105" spans="1:28">
      <c r="A105" s="21"/>
      <c r="B105" s="21"/>
      <c r="C105" s="21"/>
      <c r="D105" s="21"/>
      <c r="E105" s="21"/>
      <c r="F105" s="21"/>
      <c r="G105" s="21"/>
      <c r="H105" s="21"/>
      <c r="I105" s="21"/>
      <c r="J105" s="21"/>
      <c r="K105" s="21"/>
      <c r="L105" s="21"/>
      <c r="M105" s="28" t="s">
        <v>197</v>
      </c>
      <c r="N105" s="30"/>
      <c r="O105" s="30"/>
      <c r="P105" s="30"/>
      <c r="Q105" s="30"/>
      <c r="R105" s="30"/>
      <c r="S105" s="80" t="s">
        <v>207</v>
      </c>
      <c r="T105" s="21"/>
      <c r="U105" s="21"/>
      <c r="V105" s="28" t="s">
        <v>684</v>
      </c>
      <c r="W105" s="30"/>
      <c r="X105" s="30"/>
      <c r="Y105" s="30"/>
      <c r="Z105" s="30"/>
      <c r="AA105" s="80" t="s">
        <v>207</v>
      </c>
      <c r="AB105" s="21"/>
    </row>
    <row r="106" spans="1:28">
      <c r="A106" s="21"/>
      <c r="B106" s="21"/>
      <c r="C106" s="21"/>
      <c r="D106" s="21"/>
      <c r="E106" s="21"/>
      <c r="F106" s="21"/>
      <c r="G106" s="21"/>
      <c r="H106" s="21"/>
      <c r="I106" s="21"/>
      <c r="J106" s="21"/>
      <c r="K106" s="21"/>
      <c r="L106" s="21"/>
      <c r="M106" s="31" t="s">
        <v>195</v>
      </c>
      <c r="N106" s="32"/>
      <c r="O106" s="32"/>
      <c r="P106" s="32"/>
      <c r="Q106" s="32"/>
      <c r="R106" s="32"/>
      <c r="S106" s="80" t="s">
        <v>207</v>
      </c>
      <c r="T106" s="21"/>
      <c r="U106" s="21"/>
      <c r="V106" s="31" t="s">
        <v>194</v>
      </c>
      <c r="W106" s="32"/>
      <c r="X106" s="32"/>
      <c r="Y106" s="32"/>
      <c r="Z106" s="32"/>
      <c r="AA106" s="80" t="s">
        <v>207</v>
      </c>
      <c r="AB106" s="21"/>
    </row>
    <row r="107" spans="1:28">
      <c r="A107" s="21"/>
      <c r="B107" s="21"/>
      <c r="C107" s="21"/>
      <c r="D107" s="21"/>
      <c r="E107" s="21"/>
      <c r="F107" s="21"/>
      <c r="G107" s="21"/>
      <c r="H107" s="21"/>
      <c r="I107" s="21"/>
      <c r="J107" s="21"/>
      <c r="K107" s="21"/>
      <c r="L107" s="21"/>
      <c r="M107" s="33" t="s">
        <v>6</v>
      </c>
      <c r="N107" s="212"/>
      <c r="O107" s="213"/>
      <c r="P107" s="213"/>
      <c r="Q107" s="213"/>
      <c r="R107" s="213"/>
      <c r="S107" s="214"/>
      <c r="T107" s="21"/>
      <c r="U107" s="21"/>
      <c r="V107" s="33" t="s">
        <v>6</v>
      </c>
      <c r="W107" s="212"/>
      <c r="X107" s="213"/>
      <c r="Y107" s="213"/>
      <c r="Z107" s="213"/>
      <c r="AA107" s="214"/>
      <c r="AB107" s="21"/>
    </row>
  </sheetData>
  <sheetProtection algorithmName="SHA-1" hashValue="Jh0rfvtMW1Q6o+QPAQ/vS54l/+w=" saltValue="duhf2K6ct5AOtwMjjG53rg==" spinCount="100000" sheet="1" objects="1" scenarios="1"/>
  <mergeCells count="35">
    <mergeCell ref="G5:H5"/>
    <mergeCell ref="I5:J5"/>
    <mergeCell ref="K5:L5"/>
    <mergeCell ref="M5:N5"/>
    <mergeCell ref="G9:L9"/>
    <mergeCell ref="G15:L15"/>
    <mergeCell ref="G17:H17"/>
    <mergeCell ref="I17:J17"/>
    <mergeCell ref="K17:L17"/>
    <mergeCell ref="M17:N17"/>
    <mergeCell ref="D8:F8"/>
    <mergeCell ref="G8:L8"/>
    <mergeCell ref="M8:N8"/>
    <mergeCell ref="G14:L14"/>
    <mergeCell ref="G10:L10"/>
    <mergeCell ref="G11:L11"/>
    <mergeCell ref="G12:L12"/>
    <mergeCell ref="G13:L13"/>
    <mergeCell ref="H96:I96"/>
    <mergeCell ref="N107:S107"/>
    <mergeCell ref="C52:E52"/>
    <mergeCell ref="F52:R52"/>
    <mergeCell ref="M18:N18"/>
    <mergeCell ref="G18:H18"/>
    <mergeCell ref="I18:J18"/>
    <mergeCell ref="H49:I49"/>
    <mergeCell ref="H50:I50"/>
    <mergeCell ref="G59:R59"/>
    <mergeCell ref="G67:R67"/>
    <mergeCell ref="D93:N93"/>
    <mergeCell ref="Q17:X17"/>
    <mergeCell ref="K18:L18"/>
    <mergeCell ref="W107:AA107"/>
    <mergeCell ref="S21:T21"/>
    <mergeCell ref="Q25:AB27"/>
  </mergeCells>
  <phoneticPr fontId="1"/>
  <dataValidations count="3">
    <dataValidation type="custom" allowBlank="1" showInputMessage="1" showErrorMessage="1" errorTitle="エラー" error="導入予定欄にチェック、もしくはその他欄にコメントが入っています。チェックを外してからご入力ください。" sqref="W97:Z107 AA107" xr:uid="{4F97633A-52EC-468C-AEA2-7C38BB28D9ED}">
      <formula1>(COUNTIF($S$99:$S$107,TRUE) + COUNTIF($N$107,TRUE)) &lt;= 0</formula1>
    </dataValidation>
    <dataValidation type="custom" allowBlank="1" showInputMessage="1" showErrorMessage="1" errorTitle="エラー" error="導入予定なし欄にチェック、もしくはその他欄にコメントが入っています。チェックを外してからご入力ください。" sqref="N99:R107 S107" xr:uid="{837FEA78-C25B-4BCA-B5ED-62BA362EB9B6}">
      <formula1>(COUNTIF($AA$97:$AA$107,TRUE) + COUNTIF($W$107,TRUE)) &lt;= 0</formula1>
    </dataValidation>
    <dataValidation type="custom" allowBlank="1" showErrorMessage="1" errorTitle="入力エラー" error="選択は1つのみです。チェックを外してから他のチェックボックスを押してください。" sqref="O80 O89" xr:uid="{1C44143C-23E1-43E8-B223-057867B4F089}">
      <formula1>COUNTIF($O$71:$O$91,TRUE)&lt;=1</formula1>
    </dataValidation>
  </dataValidations>
  <printOptions horizontalCentered="1"/>
  <pageMargins left="0.19685039370078741" right="0.19685039370078741" top="0.31496062992125984" bottom="0.47244094488188981" header="0.19685039370078741" footer="0.19685039370078741"/>
  <pageSetup paperSize="9" scale="59" fitToHeight="4" orientation="landscape" r:id="rId1"/>
  <headerFooter>
    <oddFooter>&amp;P / &amp;N ページ</oddFooter>
  </headerFooter>
  <rowBreaks count="2" manualBreakCount="2">
    <brk id="27" max="16383" man="1"/>
    <brk id="67"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60CF5C45-636B-43B1-9BAB-4E7386E68D91}">
          <x14:formula1>
            <xm:f>リスト!$F$2:$F$4</xm:f>
          </x14:formula1>
          <xm:sqref>G9:L15</xm:sqref>
        </x14:dataValidation>
        <x14:dataValidation type="list" allowBlank="1" showInputMessage="1" showErrorMessage="1" xr:uid="{374046B7-2B11-4BC6-B97F-3A0712292C92}">
          <x14:formula1>
            <xm:f>リスト!$J$2:$J$3</xm:f>
          </x14:formula1>
          <xm:sqref>F18</xm:sqref>
        </x14:dataValidation>
        <x14:dataValidation type="list" allowBlank="1" showInputMessage="1" showErrorMessage="1" xr:uid="{E8773C29-94EF-4F45-8892-1A041F28E968}">
          <x14:formula1>
            <xm:f>リスト!$D$2:$D$3</xm:f>
          </x14:formula1>
          <xm:sqref>G30:G44 O30:O36 R54:R58 R61:R66 H96:I96</xm:sqref>
        </x14:dataValidation>
        <x14:dataValidation type="list" allowBlank="1" showInputMessage="1" showErrorMessage="1" xr:uid="{1411D64F-DE4E-4407-84D2-092BC3B076AF}">
          <x14:formula1>
            <xm:f>選択肢!$D$24</xm:f>
          </x14:formula1>
          <xm:sqref>B48 O71:AB79 O81:AB88 O90:AB91 B95 S99:S106 AA97:AA106</xm:sqref>
        </x14:dataValidation>
        <x14:dataValidation type="list" allowBlank="1" showInputMessage="1" showErrorMessage="1" xr:uid="{707FD75C-0523-4778-B348-0A426D6DDCFC}">
          <x14:formula1>
            <xm:f>リスト!$H$2:$H$3</xm:f>
          </x14:formula1>
          <xm:sqref>G50:I50</xm:sqref>
        </x14:dataValidation>
        <x14:dataValidation type="list" allowBlank="1" showInputMessage="1" showErrorMessage="1" xr:uid="{155584B4-E806-440F-851F-1A639B541D8D}">
          <x14:formula1>
            <xm:f>選択肢!$A$24:$A$29</xm:f>
          </x14:formula1>
          <xm:sqref>F52:R52</xm:sqref>
        </x14:dataValidation>
        <x14:dataValidation type="list" allowBlank="1" showInputMessage="1" showErrorMessage="1" xr:uid="{8B141E67-CE84-4BA6-B36A-9ED64593EB0A}">
          <x14:formula1>
            <xm:f>リスト!$L$2:$L$5</xm:f>
          </x14:formula1>
          <xm:sqref>O92:AB92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84016-6672-4216-B940-F164EE9B7268}">
  <dimension ref="A1:OL2"/>
  <sheetViews>
    <sheetView workbookViewId="0"/>
  </sheetViews>
  <sheetFormatPr defaultRowHeight="18"/>
  <sheetData>
    <row r="1" spans="1:402" ht="72">
      <c r="A1" t="s">
        <v>757</v>
      </c>
      <c r="B1" t="s">
        <v>758</v>
      </c>
      <c r="C1" t="s">
        <v>759</v>
      </c>
      <c r="D1" t="s">
        <v>760</v>
      </c>
      <c r="E1" t="s">
        <v>1109</v>
      </c>
      <c r="F1" t="s">
        <v>762</v>
      </c>
      <c r="G1" t="s">
        <v>1191</v>
      </c>
      <c r="H1" t="s">
        <v>762</v>
      </c>
      <c r="I1" t="s">
        <v>763</v>
      </c>
      <c r="J1" t="s">
        <v>762</v>
      </c>
      <c r="K1" t="s">
        <v>764</v>
      </c>
      <c r="L1" t="s">
        <v>762</v>
      </c>
      <c r="M1" t="s">
        <v>765</v>
      </c>
      <c r="N1" t="s">
        <v>762</v>
      </c>
      <c r="O1" t="s">
        <v>766</v>
      </c>
      <c r="P1" t="s">
        <v>762</v>
      </c>
      <c r="Q1" t="s">
        <v>767</v>
      </c>
      <c r="R1" t="s">
        <v>762</v>
      </c>
      <c r="S1" t="s">
        <v>768</v>
      </c>
      <c r="T1" s="14" t="s">
        <v>769</v>
      </c>
      <c r="U1" t="s">
        <v>1068</v>
      </c>
      <c r="V1" t="s">
        <v>1069</v>
      </c>
      <c r="W1" t="s">
        <v>1070</v>
      </c>
      <c r="X1" t="s">
        <v>1071</v>
      </c>
      <c r="Y1" t="s">
        <v>1072</v>
      </c>
      <c r="Z1" t="s">
        <v>1073</v>
      </c>
      <c r="AA1" t="s">
        <v>1074</v>
      </c>
      <c r="AB1" t="s">
        <v>1075</v>
      </c>
      <c r="AC1" t="s">
        <v>1076</v>
      </c>
      <c r="AD1" t="s">
        <v>1077</v>
      </c>
      <c r="AE1" t="s">
        <v>1078</v>
      </c>
      <c r="AF1" t="s">
        <v>1079</v>
      </c>
      <c r="AG1" t="s">
        <v>1080</v>
      </c>
      <c r="AH1" t="s">
        <v>1081</v>
      </c>
      <c r="AI1" t="s">
        <v>1082</v>
      </c>
      <c r="AJ1" t="s">
        <v>1083</v>
      </c>
      <c r="AK1" t="s">
        <v>1084</v>
      </c>
      <c r="AL1" t="s">
        <v>1085</v>
      </c>
      <c r="AM1" t="s">
        <v>1086</v>
      </c>
      <c r="AN1" t="s">
        <v>1087</v>
      </c>
      <c r="AO1" t="s">
        <v>1088</v>
      </c>
      <c r="AP1" t="s">
        <v>1089</v>
      </c>
      <c r="AQ1" t="s">
        <v>1090</v>
      </c>
      <c r="AR1" t="s">
        <v>1091</v>
      </c>
      <c r="AS1" t="s">
        <v>1092</v>
      </c>
      <c r="AT1" t="s">
        <v>1093</v>
      </c>
      <c r="AU1" t="s">
        <v>1094</v>
      </c>
      <c r="AV1" t="s">
        <v>1095</v>
      </c>
      <c r="AW1" t="s">
        <v>1096</v>
      </c>
      <c r="AX1" t="s">
        <v>1097</v>
      </c>
      <c r="AY1" t="s">
        <v>1098</v>
      </c>
      <c r="AZ1" t="s">
        <v>1099</v>
      </c>
      <c r="BA1" t="s">
        <v>1104</v>
      </c>
      <c r="BB1" t="s">
        <v>1105</v>
      </c>
      <c r="BC1" t="s">
        <v>1106</v>
      </c>
      <c r="BD1" t="s">
        <v>1107</v>
      </c>
      <c r="BE1" t="s">
        <v>1108</v>
      </c>
      <c r="BF1" t="s">
        <v>1067</v>
      </c>
      <c r="BG1" t="s">
        <v>1066</v>
      </c>
      <c r="BH1" t="s">
        <v>770</v>
      </c>
      <c r="BI1" t="s">
        <v>771</v>
      </c>
      <c r="BJ1" t="s">
        <v>772</v>
      </c>
      <c r="BK1" t="s">
        <v>773</v>
      </c>
      <c r="BL1" t="s">
        <v>774</v>
      </c>
      <c r="BM1" t="s">
        <v>775</v>
      </c>
      <c r="BN1" t="s">
        <v>776</v>
      </c>
      <c r="BO1" t="s">
        <v>1110</v>
      </c>
      <c r="BP1" t="s">
        <v>1111</v>
      </c>
      <c r="BQ1" t="s">
        <v>779</v>
      </c>
      <c r="BR1" t="s">
        <v>1112</v>
      </c>
      <c r="BS1" t="s">
        <v>1113</v>
      </c>
      <c r="BT1" t="s">
        <v>1114</v>
      </c>
      <c r="BU1" t="s">
        <v>1115</v>
      </c>
      <c r="BV1" t="s">
        <v>780</v>
      </c>
      <c r="BW1" t="s">
        <v>1116</v>
      </c>
      <c r="BX1" t="s">
        <v>1117</v>
      </c>
      <c r="BY1" t="s">
        <v>781</v>
      </c>
      <c r="BZ1" t="s">
        <v>782</v>
      </c>
      <c r="CA1" t="s">
        <v>783</v>
      </c>
      <c r="CB1" t="s">
        <v>784</v>
      </c>
      <c r="CC1" t="s">
        <v>785</v>
      </c>
      <c r="CD1" t="s">
        <v>786</v>
      </c>
      <c r="CE1" t="s">
        <v>788</v>
      </c>
      <c r="CF1" t="s">
        <v>787</v>
      </c>
      <c r="CG1" s="14" t="s">
        <v>789</v>
      </c>
      <c r="CH1" s="14" t="s">
        <v>790</v>
      </c>
      <c r="CI1" s="14" t="s">
        <v>791</v>
      </c>
      <c r="CJ1" t="s">
        <v>792</v>
      </c>
      <c r="CK1" t="s">
        <v>793</v>
      </c>
      <c r="CL1" t="s">
        <v>794</v>
      </c>
      <c r="CM1" t="s">
        <v>795</v>
      </c>
      <c r="CN1" t="s">
        <v>796</v>
      </c>
      <c r="CO1" t="s">
        <v>797</v>
      </c>
      <c r="CP1" t="s">
        <v>1118</v>
      </c>
      <c r="CQ1" t="s">
        <v>1119</v>
      </c>
      <c r="CR1" t="s">
        <v>1120</v>
      </c>
      <c r="CS1" t="s">
        <v>799</v>
      </c>
      <c r="CT1" t="s">
        <v>800</v>
      </c>
      <c r="CU1" t="s">
        <v>801</v>
      </c>
      <c r="CV1" t="s">
        <v>797</v>
      </c>
      <c r="CW1" t="s">
        <v>807</v>
      </c>
      <c r="CX1" t="s">
        <v>816</v>
      </c>
      <c r="CY1" t="s">
        <v>825</v>
      </c>
      <c r="CZ1" t="s">
        <v>834</v>
      </c>
      <c r="DA1" t="s">
        <v>843</v>
      </c>
      <c r="DB1" t="s">
        <v>852</v>
      </c>
      <c r="DC1" t="s">
        <v>861</v>
      </c>
      <c r="DD1" t="s">
        <v>870</v>
      </c>
      <c r="DE1" t="s">
        <v>879</v>
      </c>
      <c r="DF1" t="s">
        <v>888</v>
      </c>
      <c r="DG1" t="s">
        <v>897</v>
      </c>
      <c r="DH1" t="s">
        <v>906</v>
      </c>
      <c r="DI1" t="s">
        <v>915</v>
      </c>
      <c r="DJ1" t="s">
        <v>924</v>
      </c>
      <c r="DK1" t="s">
        <v>808</v>
      </c>
      <c r="DL1" t="s">
        <v>817</v>
      </c>
      <c r="DM1" t="s">
        <v>826</v>
      </c>
      <c r="DN1" t="s">
        <v>835</v>
      </c>
      <c r="DO1" t="s">
        <v>844</v>
      </c>
      <c r="DP1" t="s">
        <v>853</v>
      </c>
      <c r="DQ1" t="s">
        <v>862</v>
      </c>
      <c r="DR1" t="s">
        <v>871</v>
      </c>
      <c r="DS1" t="s">
        <v>880</v>
      </c>
      <c r="DT1" t="s">
        <v>889</v>
      </c>
      <c r="DU1" t="s">
        <v>898</v>
      </c>
      <c r="DV1" t="s">
        <v>907</v>
      </c>
      <c r="DW1" t="s">
        <v>916</v>
      </c>
      <c r="DX1" t="s">
        <v>925</v>
      </c>
      <c r="DY1" t="s">
        <v>809</v>
      </c>
      <c r="DZ1" t="s">
        <v>818</v>
      </c>
      <c r="EA1" t="s">
        <v>827</v>
      </c>
      <c r="EB1" t="s">
        <v>836</v>
      </c>
      <c r="EC1" t="s">
        <v>845</v>
      </c>
      <c r="ED1" t="s">
        <v>854</v>
      </c>
      <c r="EE1" t="s">
        <v>863</v>
      </c>
      <c r="EF1" t="s">
        <v>872</v>
      </c>
      <c r="EG1" t="s">
        <v>881</v>
      </c>
      <c r="EH1" t="s">
        <v>890</v>
      </c>
      <c r="EI1" t="s">
        <v>899</v>
      </c>
      <c r="EJ1" t="s">
        <v>908</v>
      </c>
      <c r="EK1" t="s">
        <v>917</v>
      </c>
      <c r="EL1" t="s">
        <v>926</v>
      </c>
      <c r="EM1" t="s">
        <v>810</v>
      </c>
      <c r="EN1" t="s">
        <v>819</v>
      </c>
      <c r="EO1" t="s">
        <v>828</v>
      </c>
      <c r="EP1" t="s">
        <v>837</v>
      </c>
      <c r="EQ1" t="s">
        <v>846</v>
      </c>
      <c r="ER1" t="s">
        <v>855</v>
      </c>
      <c r="ES1" t="s">
        <v>864</v>
      </c>
      <c r="ET1" t="s">
        <v>873</v>
      </c>
      <c r="EU1" t="s">
        <v>882</v>
      </c>
      <c r="EV1" t="s">
        <v>891</v>
      </c>
      <c r="EW1" t="s">
        <v>900</v>
      </c>
      <c r="EX1" t="s">
        <v>909</v>
      </c>
      <c r="EY1" t="s">
        <v>918</v>
      </c>
      <c r="EZ1" t="s">
        <v>927</v>
      </c>
      <c r="FA1" t="s">
        <v>1121</v>
      </c>
      <c r="FB1" t="s">
        <v>1122</v>
      </c>
      <c r="FC1" t="s">
        <v>1123</v>
      </c>
      <c r="FD1" t="s">
        <v>1124</v>
      </c>
      <c r="FE1" t="s">
        <v>1125</v>
      </c>
      <c r="FF1" t="s">
        <v>1126</v>
      </c>
      <c r="FG1" t="s">
        <v>1127</v>
      </c>
      <c r="FH1" t="s">
        <v>1128</v>
      </c>
      <c r="FI1" t="s">
        <v>1129</v>
      </c>
      <c r="FJ1" t="s">
        <v>1130</v>
      </c>
      <c r="FK1" t="s">
        <v>1131</v>
      </c>
      <c r="FL1" t="s">
        <v>1132</v>
      </c>
      <c r="FM1" t="s">
        <v>1133</v>
      </c>
      <c r="FN1" t="s">
        <v>1134</v>
      </c>
      <c r="FO1" t="s">
        <v>812</v>
      </c>
      <c r="FP1" t="s">
        <v>821</v>
      </c>
      <c r="FQ1" t="s">
        <v>830</v>
      </c>
      <c r="FR1" t="s">
        <v>839</v>
      </c>
      <c r="FS1" t="s">
        <v>848</v>
      </c>
      <c r="FT1" t="s">
        <v>857</v>
      </c>
      <c r="FU1" t="s">
        <v>866</v>
      </c>
      <c r="FV1" t="s">
        <v>875</v>
      </c>
      <c r="FW1" t="s">
        <v>884</v>
      </c>
      <c r="FX1" t="s">
        <v>893</v>
      </c>
      <c r="FY1" t="s">
        <v>902</v>
      </c>
      <c r="FZ1" t="s">
        <v>911</v>
      </c>
      <c r="GA1" t="s">
        <v>920</v>
      </c>
      <c r="GB1" t="s">
        <v>929</v>
      </c>
      <c r="GC1" t="s">
        <v>813</v>
      </c>
      <c r="GD1" t="s">
        <v>822</v>
      </c>
      <c r="GE1" t="s">
        <v>831</v>
      </c>
      <c r="GF1" t="s">
        <v>840</v>
      </c>
      <c r="GG1" t="s">
        <v>849</v>
      </c>
      <c r="GH1" t="s">
        <v>858</v>
      </c>
      <c r="GI1" t="s">
        <v>867</v>
      </c>
      <c r="GJ1" t="s">
        <v>876</v>
      </c>
      <c r="GK1" t="s">
        <v>885</v>
      </c>
      <c r="GL1" t="s">
        <v>894</v>
      </c>
      <c r="GM1" t="s">
        <v>903</v>
      </c>
      <c r="GN1" t="s">
        <v>912</v>
      </c>
      <c r="GO1" t="s">
        <v>921</v>
      </c>
      <c r="GP1" t="s">
        <v>930</v>
      </c>
      <c r="GQ1" t="s">
        <v>814</v>
      </c>
      <c r="GR1" t="s">
        <v>823</v>
      </c>
      <c r="GS1" t="s">
        <v>832</v>
      </c>
      <c r="GT1" t="s">
        <v>841</v>
      </c>
      <c r="GU1" t="s">
        <v>850</v>
      </c>
      <c r="GV1" t="s">
        <v>859</v>
      </c>
      <c r="GW1" t="s">
        <v>868</v>
      </c>
      <c r="GX1" t="s">
        <v>877</v>
      </c>
      <c r="GY1" t="s">
        <v>886</v>
      </c>
      <c r="GZ1" t="s">
        <v>895</v>
      </c>
      <c r="HA1" t="s">
        <v>904</v>
      </c>
      <c r="HB1" t="s">
        <v>913</v>
      </c>
      <c r="HC1" t="s">
        <v>922</v>
      </c>
      <c r="HD1" t="s">
        <v>931</v>
      </c>
      <c r="HE1" t="s">
        <v>815</v>
      </c>
      <c r="HF1" t="s">
        <v>824</v>
      </c>
      <c r="HG1" t="s">
        <v>833</v>
      </c>
      <c r="HH1" t="s">
        <v>842</v>
      </c>
      <c r="HI1" t="s">
        <v>851</v>
      </c>
      <c r="HJ1" t="s">
        <v>860</v>
      </c>
      <c r="HK1" t="s">
        <v>869</v>
      </c>
      <c r="HL1" t="s">
        <v>878</v>
      </c>
      <c r="HM1" t="s">
        <v>887</v>
      </c>
      <c r="HN1" t="s">
        <v>896</v>
      </c>
      <c r="HO1" t="s">
        <v>905</v>
      </c>
      <c r="HP1" t="s">
        <v>914</v>
      </c>
      <c r="HQ1" t="s">
        <v>923</v>
      </c>
      <c r="HR1" t="s">
        <v>932</v>
      </c>
      <c r="HS1" t="s">
        <v>933</v>
      </c>
      <c r="HT1" t="s">
        <v>939</v>
      </c>
      <c r="HU1" t="s">
        <v>945</v>
      </c>
      <c r="HV1" t="s">
        <v>951</v>
      </c>
      <c r="HW1" t="s">
        <v>957</v>
      </c>
      <c r="HX1" t="s">
        <v>963</v>
      </c>
      <c r="HY1" t="s">
        <v>969</v>
      </c>
      <c r="HZ1" t="s">
        <v>975</v>
      </c>
      <c r="IA1" t="s">
        <v>981</v>
      </c>
      <c r="IB1" t="s">
        <v>987</v>
      </c>
      <c r="IC1" t="s">
        <v>993</v>
      </c>
      <c r="ID1" t="s">
        <v>999</v>
      </c>
      <c r="IE1" t="s">
        <v>1005</v>
      </c>
      <c r="IF1" t="s">
        <v>1011</v>
      </c>
      <c r="IG1" t="s">
        <v>1135</v>
      </c>
      <c r="IH1" t="s">
        <v>1136</v>
      </c>
      <c r="II1" t="s">
        <v>1137</v>
      </c>
      <c r="IJ1" t="s">
        <v>1138</v>
      </c>
      <c r="IK1" t="s">
        <v>1139</v>
      </c>
      <c r="IL1" t="s">
        <v>1140</v>
      </c>
      <c r="IM1" t="s">
        <v>1141</v>
      </c>
      <c r="IN1" t="s">
        <v>1142</v>
      </c>
      <c r="IO1" t="s">
        <v>1143</v>
      </c>
      <c r="IP1" t="s">
        <v>1144</v>
      </c>
      <c r="IQ1" t="s">
        <v>1145</v>
      </c>
      <c r="IR1" t="s">
        <v>1146</v>
      </c>
      <c r="IS1" t="s">
        <v>1147</v>
      </c>
      <c r="IT1" t="s">
        <v>1148</v>
      </c>
      <c r="IU1" t="s">
        <v>935</v>
      </c>
      <c r="IV1" t="s">
        <v>941</v>
      </c>
      <c r="IW1" t="s">
        <v>947</v>
      </c>
      <c r="IX1" t="s">
        <v>953</v>
      </c>
      <c r="IY1" t="s">
        <v>959</v>
      </c>
      <c r="IZ1" t="s">
        <v>965</v>
      </c>
      <c r="JA1" t="s">
        <v>971</v>
      </c>
      <c r="JB1" t="s">
        <v>977</v>
      </c>
      <c r="JC1" t="s">
        <v>983</v>
      </c>
      <c r="JD1" t="s">
        <v>989</v>
      </c>
      <c r="JE1" t="s">
        <v>995</v>
      </c>
      <c r="JF1" t="s">
        <v>1001</v>
      </c>
      <c r="JG1" t="s">
        <v>1007</v>
      </c>
      <c r="JH1" t="s">
        <v>1013</v>
      </c>
      <c r="JI1" t="s">
        <v>936</v>
      </c>
      <c r="JJ1" t="s">
        <v>942</v>
      </c>
      <c r="JK1" t="s">
        <v>948</v>
      </c>
      <c r="JL1" t="s">
        <v>954</v>
      </c>
      <c r="JM1" t="s">
        <v>960</v>
      </c>
      <c r="JN1" t="s">
        <v>966</v>
      </c>
      <c r="JO1" t="s">
        <v>972</v>
      </c>
      <c r="JP1" t="s">
        <v>978</v>
      </c>
      <c r="JQ1" t="s">
        <v>984</v>
      </c>
      <c r="JR1" t="s">
        <v>990</v>
      </c>
      <c r="JS1" t="s">
        <v>996</v>
      </c>
      <c r="JT1" t="s">
        <v>1002</v>
      </c>
      <c r="JU1" t="s">
        <v>1008</v>
      </c>
      <c r="JV1" t="s">
        <v>1014</v>
      </c>
      <c r="JW1" t="s">
        <v>937</v>
      </c>
      <c r="JX1" t="s">
        <v>943</v>
      </c>
      <c r="JY1" t="s">
        <v>949</v>
      </c>
      <c r="JZ1" t="s">
        <v>955</v>
      </c>
      <c r="KA1" t="s">
        <v>961</v>
      </c>
      <c r="KB1" t="s">
        <v>967</v>
      </c>
      <c r="KC1" t="s">
        <v>973</v>
      </c>
      <c r="KD1" t="s">
        <v>979</v>
      </c>
      <c r="KE1" t="s">
        <v>985</v>
      </c>
      <c r="KF1" t="s">
        <v>991</v>
      </c>
      <c r="KG1" t="s">
        <v>997</v>
      </c>
      <c r="KH1" t="s">
        <v>1003</v>
      </c>
      <c r="KI1" t="s">
        <v>1009</v>
      </c>
      <c r="KJ1" t="s">
        <v>1015</v>
      </c>
      <c r="KK1" t="s">
        <v>815</v>
      </c>
      <c r="KL1" t="s">
        <v>824</v>
      </c>
      <c r="KM1" t="s">
        <v>833</v>
      </c>
      <c r="KN1" t="s">
        <v>842</v>
      </c>
      <c r="KO1" t="s">
        <v>851</v>
      </c>
      <c r="KP1" t="s">
        <v>860</v>
      </c>
      <c r="KQ1" t="s">
        <v>869</v>
      </c>
      <c r="KR1" t="s">
        <v>878</v>
      </c>
      <c r="KS1" t="s">
        <v>887</v>
      </c>
      <c r="KT1" t="s">
        <v>896</v>
      </c>
      <c r="KU1" t="s">
        <v>905</v>
      </c>
      <c r="KV1" t="s">
        <v>914</v>
      </c>
      <c r="KW1" t="s">
        <v>923</v>
      </c>
      <c r="KX1" t="s">
        <v>932</v>
      </c>
      <c r="KY1" t="s">
        <v>938</v>
      </c>
      <c r="KZ1" t="s">
        <v>944</v>
      </c>
      <c r="LA1" t="s">
        <v>950</v>
      </c>
      <c r="LB1" t="s">
        <v>956</v>
      </c>
      <c r="LC1" t="s">
        <v>962</v>
      </c>
      <c r="LD1" t="s">
        <v>968</v>
      </c>
      <c r="LE1" t="s">
        <v>974</v>
      </c>
      <c r="LF1" t="s">
        <v>980</v>
      </c>
      <c r="LG1" t="s">
        <v>986</v>
      </c>
      <c r="LH1" t="s">
        <v>992</v>
      </c>
      <c r="LI1" t="s">
        <v>998</v>
      </c>
      <c r="LJ1" t="s">
        <v>1004</v>
      </c>
      <c r="LK1" t="s">
        <v>1010</v>
      </c>
      <c r="LL1" t="s">
        <v>1016</v>
      </c>
      <c r="LM1" t="s">
        <v>1149</v>
      </c>
      <c r="LN1" t="s">
        <v>1150</v>
      </c>
      <c r="LO1" t="s">
        <v>1151</v>
      </c>
      <c r="LP1" t="s">
        <v>1152</v>
      </c>
      <c r="LQ1" t="s">
        <v>1153</v>
      </c>
      <c r="LR1" t="s">
        <v>1154</v>
      </c>
      <c r="LS1" t="s">
        <v>1155</v>
      </c>
      <c r="LT1" t="s">
        <v>1156</v>
      </c>
      <c r="LU1" t="s">
        <v>1157</v>
      </c>
      <c r="LV1" t="s">
        <v>1158</v>
      </c>
      <c r="LW1" t="s">
        <v>1159</v>
      </c>
      <c r="LX1" t="s">
        <v>1160</v>
      </c>
      <c r="LY1" t="s">
        <v>1161</v>
      </c>
      <c r="LZ1" t="s">
        <v>1162</v>
      </c>
      <c r="MA1" t="s">
        <v>1163</v>
      </c>
      <c r="MB1" t="s">
        <v>1164</v>
      </c>
      <c r="MC1" t="s">
        <v>1165</v>
      </c>
      <c r="MD1" t="s">
        <v>1166</v>
      </c>
      <c r="ME1" t="s">
        <v>1167</v>
      </c>
      <c r="MF1" t="s">
        <v>1168</v>
      </c>
      <c r="MG1" t="s">
        <v>1169</v>
      </c>
      <c r="MH1" t="s">
        <v>1170</v>
      </c>
      <c r="MI1" t="s">
        <v>1171</v>
      </c>
      <c r="MJ1" t="s">
        <v>1172</v>
      </c>
      <c r="MK1" t="s">
        <v>1173</v>
      </c>
      <c r="ML1" t="s">
        <v>1174</v>
      </c>
      <c r="MM1" t="s">
        <v>1175</v>
      </c>
      <c r="MN1" t="s">
        <v>1176</v>
      </c>
      <c r="MO1" t="s">
        <v>1017</v>
      </c>
      <c r="MP1" t="s">
        <v>1018</v>
      </c>
      <c r="MQ1" t="s">
        <v>1019</v>
      </c>
      <c r="MR1" t="s">
        <v>1020</v>
      </c>
      <c r="MS1" t="s">
        <v>1021</v>
      </c>
      <c r="MT1" t="s">
        <v>1022</v>
      </c>
      <c r="MU1" t="s">
        <v>1023</v>
      </c>
      <c r="MV1" t="s">
        <v>1024</v>
      </c>
      <c r="MW1" t="s">
        <v>1025</v>
      </c>
      <c r="MX1" t="s">
        <v>1026</v>
      </c>
      <c r="MY1" t="s">
        <v>1027</v>
      </c>
      <c r="MZ1" t="s">
        <v>1028</v>
      </c>
      <c r="NA1" t="s">
        <v>1029</v>
      </c>
      <c r="NB1" t="s">
        <v>1030</v>
      </c>
      <c r="NC1" t="s">
        <v>1177</v>
      </c>
      <c r="ND1" t="s">
        <v>1178</v>
      </c>
      <c r="NE1" t="s">
        <v>1179</v>
      </c>
      <c r="NF1" t="s">
        <v>1180</v>
      </c>
      <c r="NG1" t="s">
        <v>1181</v>
      </c>
      <c r="NH1" t="s">
        <v>1182</v>
      </c>
      <c r="NI1" t="s">
        <v>1183</v>
      </c>
      <c r="NJ1" t="s">
        <v>1184</v>
      </c>
      <c r="NK1" t="s">
        <v>1185</v>
      </c>
      <c r="NL1" t="s">
        <v>1186</v>
      </c>
      <c r="NM1" t="s">
        <v>1187</v>
      </c>
      <c r="NN1" t="s">
        <v>1188</v>
      </c>
      <c r="NO1" t="s">
        <v>1189</v>
      </c>
      <c r="NP1" t="s">
        <v>1190</v>
      </c>
      <c r="NQ1" t="s">
        <v>648</v>
      </c>
      <c r="NR1" t="s">
        <v>1045</v>
      </c>
      <c r="NS1" t="s">
        <v>1046</v>
      </c>
      <c r="NT1" t="s">
        <v>1047</v>
      </c>
      <c r="NU1" t="s">
        <v>1048</v>
      </c>
      <c r="NV1" t="s">
        <v>1049</v>
      </c>
      <c r="NW1" t="s">
        <v>1050</v>
      </c>
      <c r="NX1" t="s">
        <v>1051</v>
      </c>
      <c r="NY1" t="s">
        <v>1052</v>
      </c>
      <c r="NZ1" t="s">
        <v>1053</v>
      </c>
      <c r="OA1" t="s">
        <v>1054</v>
      </c>
      <c r="OB1" t="s">
        <v>1055</v>
      </c>
      <c r="OC1" t="s">
        <v>1056</v>
      </c>
      <c r="OD1" t="s">
        <v>1057</v>
      </c>
      <c r="OE1" t="s">
        <v>1058</v>
      </c>
      <c r="OF1" t="s">
        <v>1059</v>
      </c>
      <c r="OG1" t="s">
        <v>1060</v>
      </c>
      <c r="OH1" t="s">
        <v>1061</v>
      </c>
      <c r="OI1" t="s">
        <v>1062</v>
      </c>
      <c r="OJ1" t="s">
        <v>1063</v>
      </c>
      <c r="OK1" t="s">
        <v>1064</v>
      </c>
      <c r="OL1" t="s">
        <v>1065</v>
      </c>
    </row>
    <row r="2" spans="1:402">
      <c r="A2">
        <f>'3）実施状況調査票_生活'!G6</f>
        <v>0</v>
      </c>
      <c r="B2">
        <f>'3）実施状況調査票_生活'!I6</f>
        <v>0</v>
      </c>
      <c r="C2">
        <f>'3）実施状況調査票_生活'!K6</f>
        <v>0</v>
      </c>
      <c r="D2">
        <f>'3）実施状況調査票_生活'!M6</f>
        <v>0</v>
      </c>
      <c r="E2">
        <f>'3）実施状況調査票_生活'!G9</f>
        <v>0</v>
      </c>
      <c r="F2">
        <f>'3）実施状況調査票_生活'!M9</f>
        <v>0</v>
      </c>
      <c r="G2">
        <f>'3）実施状況調査票_生活'!G10</f>
        <v>0</v>
      </c>
      <c r="H2">
        <f>'3）実施状況調査票_生活'!M10</f>
        <v>0</v>
      </c>
      <c r="I2">
        <f>'3）実施状況調査票_生活'!G11</f>
        <v>0</v>
      </c>
      <c r="J2">
        <f>'3）実施状況調査票_生活'!M11</f>
        <v>0</v>
      </c>
      <c r="K2">
        <f>'3）実施状況調査票_生活'!G12</f>
        <v>0</v>
      </c>
      <c r="L2">
        <f>'3）実施状況調査票_生活'!G12</f>
        <v>0</v>
      </c>
      <c r="M2">
        <f>'3）実施状況調査票_生活'!G13</f>
        <v>0</v>
      </c>
      <c r="N2">
        <f>'3）実施状況調査票_生活'!G13</f>
        <v>0</v>
      </c>
      <c r="O2">
        <f>'3）実施状況調査票_生活'!G14</f>
        <v>0</v>
      </c>
      <c r="P2">
        <f>'3）実施状況調査票_生活'!G14</f>
        <v>0</v>
      </c>
      <c r="Q2">
        <f>'3）実施状況調査票_生活'!G15</f>
        <v>0</v>
      </c>
      <c r="R2">
        <f>'3）実施状況調査票_生活'!G15</f>
        <v>0</v>
      </c>
      <c r="S2">
        <f>'3）実施状況調査票_生活'!E18</f>
        <v>0</v>
      </c>
      <c r="T2">
        <f>'3）実施状況調査票_生活'!F18</f>
        <v>0</v>
      </c>
      <c r="U2">
        <f>'3）実施状況調査票_生活'!G19</f>
        <v>0</v>
      </c>
      <c r="V2">
        <f>'3）実施状況調査票_生活'!I19</f>
        <v>0</v>
      </c>
      <c r="W2">
        <f>'3）実施状況調査票_生活'!K19</f>
        <v>0</v>
      </c>
      <c r="X2">
        <f>'3）実施状況調査票_生活'!M19</f>
        <v>0</v>
      </c>
      <c r="Y2">
        <f>'3）実施状況調査票_生活'!G20</f>
        <v>0</v>
      </c>
      <c r="Z2">
        <f>'3）実施状況調査票_生活'!I20</f>
        <v>0</v>
      </c>
      <c r="AA2">
        <f>'3）実施状況調査票_生活'!K20</f>
        <v>0</v>
      </c>
      <c r="AB2">
        <f>'3）実施状況調査票_生活'!M20</f>
        <v>0</v>
      </c>
      <c r="AC2">
        <f>'3）実施状況調査票_生活'!G21</f>
        <v>0</v>
      </c>
      <c r="AD2">
        <f>'3）実施状況調査票_生活'!I21</f>
        <v>0</v>
      </c>
      <c r="AE2">
        <f>'3）実施状況調査票_生活'!K21</f>
        <v>0</v>
      </c>
      <c r="AF2">
        <f>'3）実施状況調査票_生活'!M21</f>
        <v>0</v>
      </c>
      <c r="AG2">
        <f>'3）実施状況調査票_生活'!G22</f>
        <v>0</v>
      </c>
      <c r="AH2">
        <f>'3）実施状況調査票_生活'!I22</f>
        <v>0</v>
      </c>
      <c r="AI2">
        <f>'3）実施状況調査票_生活'!K22</f>
        <v>0</v>
      </c>
      <c r="AJ2">
        <f>'3）実施状況調査票_生活'!M22</f>
        <v>0</v>
      </c>
      <c r="AK2">
        <f>'3）実施状況調査票_生活'!G23</f>
        <v>0</v>
      </c>
      <c r="AL2">
        <f>'3）実施状況調査票_生活'!I23</f>
        <v>0</v>
      </c>
      <c r="AM2">
        <f>'3）実施状況調査票_生活'!K23</f>
        <v>0</v>
      </c>
      <c r="AN2">
        <f>'3）実施状況調査票_生活'!M23</f>
        <v>0</v>
      </c>
      <c r="AO2">
        <f>'3）実施状況調査票_生活'!G24</f>
        <v>0</v>
      </c>
      <c r="AP2">
        <f>'3）実施状況調査票_生活'!I24</f>
        <v>0</v>
      </c>
      <c r="AQ2">
        <f>'3）実施状況調査票_生活'!K24</f>
        <v>0</v>
      </c>
      <c r="AR2">
        <f>'3）実施状況調査票_生活'!M24</f>
        <v>0</v>
      </c>
      <c r="AS2">
        <f>'3）実施状況調査票_生活'!G25</f>
        <v>0</v>
      </c>
      <c r="AT2">
        <f>'3）実施状況調査票_生活'!I25</f>
        <v>0</v>
      </c>
      <c r="AU2">
        <f>'3）実施状況調査票_生活'!K25</f>
        <v>0</v>
      </c>
      <c r="AV2">
        <f>'3）実施状況調査票_生活'!M25</f>
        <v>0</v>
      </c>
      <c r="AW2">
        <f>'3）実施状況調査票_生活'!G26</f>
        <v>0</v>
      </c>
      <c r="AX2">
        <f>'3）実施状況調査票_生活'!I26</f>
        <v>0</v>
      </c>
      <c r="AY2">
        <f>'3）実施状況調査票_生活'!K26</f>
        <v>0</v>
      </c>
      <c r="AZ2">
        <f>'3）実施状況調査票_生活'!M26</f>
        <v>0</v>
      </c>
      <c r="BA2">
        <f>'3）実施状況調査票_生活'!G27</f>
        <v>0</v>
      </c>
      <c r="BB2">
        <f>'3）実施状況調査票_生活'!I27</f>
        <v>0</v>
      </c>
      <c r="BC2">
        <f>'3）実施状況調査票_生活'!K27</f>
        <v>0</v>
      </c>
      <c r="BD2">
        <f>'3）実施状況調査票_生活'!M27</f>
        <v>0</v>
      </c>
      <c r="BE2">
        <f>'3）実施状況調査票_生活'!S22</f>
        <v>0</v>
      </c>
      <c r="BF2">
        <f>'3）実施状況調査票_生活'!S23</f>
        <v>0</v>
      </c>
      <c r="BG2">
        <f>'3）実施状況調査票_生活'!S24</f>
        <v>0</v>
      </c>
      <c r="BH2">
        <f>'3）実施状況調査票_生活'!G30</f>
        <v>0</v>
      </c>
      <c r="BI2">
        <f>'3）実施状況調査票_生活'!G31</f>
        <v>0</v>
      </c>
      <c r="BJ2">
        <f>'3）実施状況調査票_生活'!G32</f>
        <v>0</v>
      </c>
      <c r="BK2">
        <f>'3）実施状況調査票_生活'!G33</f>
        <v>0</v>
      </c>
      <c r="BL2">
        <f>'3）実施状況調査票_生活'!G34</f>
        <v>0</v>
      </c>
      <c r="BM2">
        <f>'3）実施状況調査票_生活'!G35</f>
        <v>0</v>
      </c>
      <c r="BN2">
        <f>'3）実施状況調査票_生活'!G36</f>
        <v>0</v>
      </c>
      <c r="BO2">
        <f>'3）実施状況調査票_生活'!G37</f>
        <v>0</v>
      </c>
      <c r="BP2">
        <f>'3）実施状況調査票_生活'!G38</f>
        <v>0</v>
      </c>
      <c r="BQ2">
        <f>'3）実施状況調査票_生活'!G39</f>
        <v>0</v>
      </c>
      <c r="BR2">
        <f>'3）実施状況調査票_生活'!G40</f>
        <v>0</v>
      </c>
      <c r="BS2">
        <f>'3）実施状況調査票_生活'!G31</f>
        <v>0</v>
      </c>
      <c r="BT2">
        <f>'3）実施状況調査票_生活'!G32</f>
        <v>0</v>
      </c>
      <c r="BU2">
        <f>'3）実施状況調査票_生活'!G33</f>
        <v>0</v>
      </c>
      <c r="BV2">
        <f>'3）実施状況調査票_生活'!G34</f>
        <v>0</v>
      </c>
      <c r="BW2">
        <f>'3）実施状況調査票_生活'!O30</f>
        <v>0</v>
      </c>
      <c r="BX2">
        <f>'3）実施状況調査票_生活'!O31</f>
        <v>0</v>
      </c>
      <c r="BY2">
        <f>'3）実施状況調査票_生活'!O32</f>
        <v>0</v>
      </c>
      <c r="BZ2">
        <f>'3）実施状況調査票_生活'!O33</f>
        <v>0</v>
      </c>
      <c r="CA2">
        <f>'3）実施状況調査票_生活'!O34</f>
        <v>0</v>
      </c>
      <c r="CB2">
        <f>'3）実施状況調査票_生活'!O35</f>
        <v>0</v>
      </c>
      <c r="CC2">
        <f>'3）実施状況調査票_生活'!O36</f>
        <v>0</v>
      </c>
      <c r="CD2">
        <f>'3）実施状況調査票_生活'!B48</f>
        <v>0</v>
      </c>
      <c r="CE2">
        <f>'3）実施状況調査票_生活'!C50</f>
        <v>0</v>
      </c>
      <c r="CF2">
        <f>'3）実施状況調査票_生活'!E50</f>
        <v>0</v>
      </c>
      <c r="CG2">
        <f>'3）実施状況調査票_生活'!G50</f>
        <v>0</v>
      </c>
      <c r="CH2">
        <f>'3）実施状況調査票_生活'!H50</f>
        <v>0</v>
      </c>
      <c r="CI2">
        <f>'3）実施状況調査票_生活'!F52</f>
        <v>0</v>
      </c>
      <c r="CJ2">
        <f>'3）実施状況調査票_生活'!R54</f>
        <v>0</v>
      </c>
      <c r="CK2">
        <f>'3）実施状況調査票_生活'!R55</f>
        <v>0</v>
      </c>
      <c r="CL2">
        <f>'3）実施状況調査票_生活'!R56</f>
        <v>0</v>
      </c>
      <c r="CM2">
        <f>'3）実施状況調査票_生活'!R57</f>
        <v>0</v>
      </c>
      <c r="CN2">
        <f>'3）実施状況調査票_生活'!R58</f>
        <v>0</v>
      </c>
      <c r="CO2">
        <f>'3）実施状況調査票_生活'!G59</f>
        <v>0</v>
      </c>
      <c r="CP2">
        <f>'3）実施状況調査票_生活'!R61</f>
        <v>0</v>
      </c>
      <c r="CQ2">
        <f>'3）実施状況調査票_生活'!R62</f>
        <v>0</v>
      </c>
      <c r="CR2">
        <f>'3）実施状況調査票_生活'!R63</f>
        <v>0</v>
      </c>
      <c r="CS2">
        <f>'3）実施状況調査票_生活'!R64</f>
        <v>0</v>
      </c>
      <c r="CT2">
        <f>'3）実施状況調査票_生活'!R65</f>
        <v>0</v>
      </c>
      <c r="CU2">
        <f>'3）実施状況調査票_生活'!R66</f>
        <v>0</v>
      </c>
      <c r="CV2">
        <f>'3）実施状況調査票_生活'!G67</f>
        <v>0</v>
      </c>
      <c r="CW2" t="str" cm="1">
        <f t="array" ref="CW2:DJ2">'3）実施状況調査票_生活'!O71:AB71</f>
        <v>□</v>
      </c>
      <c r="CX2" t="str">
        <v>□</v>
      </c>
      <c r="CY2" t="str">
        <v>□</v>
      </c>
      <c r="CZ2" t="str">
        <v>□</v>
      </c>
      <c r="DA2" t="str">
        <v>□</v>
      </c>
      <c r="DB2" t="str">
        <v>□</v>
      </c>
      <c r="DC2" t="str">
        <v>□</v>
      </c>
      <c r="DD2" t="str">
        <v>□</v>
      </c>
      <c r="DE2" t="str">
        <v>□</v>
      </c>
      <c r="DF2" t="str">
        <v>□</v>
      </c>
      <c r="DG2" t="str">
        <v>□</v>
      </c>
      <c r="DH2" t="str">
        <v>□</v>
      </c>
      <c r="DI2" t="str">
        <v>□</v>
      </c>
      <c r="DJ2" t="str">
        <v>□</v>
      </c>
      <c r="DK2" t="str" cm="1">
        <f t="array" ref="DK2:DX2">'3）実施状況調査票_生活'!O72:AB72</f>
        <v>□</v>
      </c>
      <c r="DL2" t="str">
        <v>□</v>
      </c>
      <c r="DM2" t="str">
        <v>□</v>
      </c>
      <c r="DN2" t="str">
        <v>□</v>
      </c>
      <c r="DO2" t="str">
        <v>□</v>
      </c>
      <c r="DP2" t="str">
        <v>□</v>
      </c>
      <c r="DQ2" t="str">
        <v>□</v>
      </c>
      <c r="DR2" t="str">
        <v>□</v>
      </c>
      <c r="DS2" t="str">
        <v>□</v>
      </c>
      <c r="DT2" t="str">
        <v>□</v>
      </c>
      <c r="DU2" t="str">
        <v>□</v>
      </c>
      <c r="DV2" t="str">
        <v>□</v>
      </c>
      <c r="DW2" t="str">
        <v>□</v>
      </c>
      <c r="DX2" t="str">
        <v>□</v>
      </c>
      <c r="DY2" t="str" cm="1">
        <f t="array" ref="DY2:EL2">'3）実施状況調査票_生活'!O73:AB73</f>
        <v>□</v>
      </c>
      <c r="DZ2" t="str">
        <v>□</v>
      </c>
      <c r="EA2" t="str">
        <v>□</v>
      </c>
      <c r="EB2" t="str">
        <v>□</v>
      </c>
      <c r="EC2" t="str">
        <v>□</v>
      </c>
      <c r="ED2" t="str">
        <v>□</v>
      </c>
      <c r="EE2" t="str">
        <v>□</v>
      </c>
      <c r="EF2" t="str">
        <v>□</v>
      </c>
      <c r="EG2" t="str">
        <v>□</v>
      </c>
      <c r="EH2" t="str">
        <v>□</v>
      </c>
      <c r="EI2" t="str">
        <v>□</v>
      </c>
      <c r="EJ2" t="str">
        <v>□</v>
      </c>
      <c r="EK2" t="str">
        <v>□</v>
      </c>
      <c r="EL2" t="str">
        <v>□</v>
      </c>
      <c r="EM2" t="str" cm="1">
        <f t="array" ref="EM2:EZ2">'3）実施状況調査票_生活'!O74:AB74</f>
        <v>□</v>
      </c>
      <c r="EN2" t="str">
        <v>□</v>
      </c>
      <c r="EO2" t="str">
        <v>□</v>
      </c>
      <c r="EP2" t="str">
        <v>□</v>
      </c>
      <c r="EQ2" t="str">
        <v>□</v>
      </c>
      <c r="ER2" t="str">
        <v>□</v>
      </c>
      <c r="ES2" t="str">
        <v>□</v>
      </c>
      <c r="ET2" t="str">
        <v>□</v>
      </c>
      <c r="EU2" t="str">
        <v>□</v>
      </c>
      <c r="EV2" t="str">
        <v>□</v>
      </c>
      <c r="EW2" t="str">
        <v>□</v>
      </c>
      <c r="EX2" t="str">
        <v>□</v>
      </c>
      <c r="EY2" t="str">
        <v>□</v>
      </c>
      <c r="EZ2" t="str">
        <v>□</v>
      </c>
      <c r="FA2" t="str" cm="1">
        <f t="array" ref="FA2:FN2">'3）実施状況調査票_生活'!O75:AB75</f>
        <v>□</v>
      </c>
      <c r="FB2" t="str">
        <v>□</v>
      </c>
      <c r="FC2" t="str">
        <v>□</v>
      </c>
      <c r="FD2" t="str">
        <v>□</v>
      </c>
      <c r="FE2" t="str">
        <v>□</v>
      </c>
      <c r="FF2" t="str">
        <v>□</v>
      </c>
      <c r="FG2" t="str">
        <v>□</v>
      </c>
      <c r="FH2" t="str">
        <v>□</v>
      </c>
      <c r="FI2" t="str">
        <v>□</v>
      </c>
      <c r="FJ2" t="str">
        <v>□</v>
      </c>
      <c r="FK2" t="str">
        <v>□</v>
      </c>
      <c r="FL2" t="str">
        <v>□</v>
      </c>
      <c r="FM2" t="str">
        <v>□</v>
      </c>
      <c r="FN2" t="str">
        <v>□</v>
      </c>
      <c r="FO2" t="str" cm="1">
        <f t="array" ref="FO2:GB2">'3）実施状況調査票_生活'!O76:AB76</f>
        <v>□</v>
      </c>
      <c r="FP2" t="str">
        <v>□</v>
      </c>
      <c r="FQ2" t="str">
        <v>□</v>
      </c>
      <c r="FR2" t="str">
        <v>□</v>
      </c>
      <c r="FS2" t="str">
        <v>□</v>
      </c>
      <c r="FT2" t="str">
        <v>□</v>
      </c>
      <c r="FU2" t="str">
        <v>□</v>
      </c>
      <c r="FV2" t="str">
        <v>□</v>
      </c>
      <c r="FW2" t="str">
        <v>□</v>
      </c>
      <c r="FX2" t="str">
        <v>□</v>
      </c>
      <c r="FY2" t="str">
        <v>□</v>
      </c>
      <c r="FZ2" t="str">
        <v>□</v>
      </c>
      <c r="GA2" t="str">
        <v>□</v>
      </c>
      <c r="GB2" t="str">
        <v>□</v>
      </c>
      <c r="GC2" t="str" cm="1">
        <f t="array" ref="GC2:GP2">'3）実施状況調査票_生活'!O77:AB77</f>
        <v>□</v>
      </c>
      <c r="GD2" t="str">
        <v>□</v>
      </c>
      <c r="GE2" t="str">
        <v>□</v>
      </c>
      <c r="GF2" t="str">
        <v>□</v>
      </c>
      <c r="GG2" t="str">
        <v>□</v>
      </c>
      <c r="GH2" t="str">
        <v>□</v>
      </c>
      <c r="GI2" t="str">
        <v>□</v>
      </c>
      <c r="GJ2" t="str">
        <v>□</v>
      </c>
      <c r="GK2" t="str">
        <v>□</v>
      </c>
      <c r="GL2" t="str">
        <v>□</v>
      </c>
      <c r="GM2" t="str">
        <v>□</v>
      </c>
      <c r="GN2" t="str">
        <v>□</v>
      </c>
      <c r="GO2" t="str">
        <v>□</v>
      </c>
      <c r="GP2" t="str">
        <v>□</v>
      </c>
      <c r="GQ2" t="str" cm="1">
        <f t="array" ref="GQ2:HD2">'3）実施状況調査票_生活'!O78:AB78</f>
        <v>□</v>
      </c>
      <c r="GR2" t="str">
        <v>□</v>
      </c>
      <c r="GS2" t="str">
        <v>□</v>
      </c>
      <c r="GT2" t="str">
        <v>□</v>
      </c>
      <c r="GU2" t="str">
        <v>□</v>
      </c>
      <c r="GV2" t="str">
        <v>□</v>
      </c>
      <c r="GW2" t="str">
        <v>□</v>
      </c>
      <c r="GX2" t="str">
        <v>□</v>
      </c>
      <c r="GY2" t="str">
        <v>□</v>
      </c>
      <c r="GZ2" t="str">
        <v>□</v>
      </c>
      <c r="HA2" t="str">
        <v>□</v>
      </c>
      <c r="HB2" t="str">
        <v>□</v>
      </c>
      <c r="HC2" t="str">
        <v>□</v>
      </c>
      <c r="HD2" t="str">
        <v>□</v>
      </c>
      <c r="HE2" t="str" cm="1">
        <f t="array" ref="HE2:HR2">'3）実施状況調査票_生活'!O79:AB79</f>
        <v>□</v>
      </c>
      <c r="HF2" t="str">
        <v>□</v>
      </c>
      <c r="HG2" t="str">
        <v>□</v>
      </c>
      <c r="HH2" t="str">
        <v>□</v>
      </c>
      <c r="HI2" t="str">
        <v>□</v>
      </c>
      <c r="HJ2" t="str">
        <v>□</v>
      </c>
      <c r="HK2" t="str">
        <v>□</v>
      </c>
      <c r="HL2" t="str">
        <v>□</v>
      </c>
      <c r="HM2" t="str">
        <v>□</v>
      </c>
      <c r="HN2" t="str">
        <v>□</v>
      </c>
      <c r="HO2" t="str">
        <v>□</v>
      </c>
      <c r="HP2" t="str">
        <v>□</v>
      </c>
      <c r="HQ2" t="str">
        <v>□</v>
      </c>
      <c r="HR2" t="str">
        <v>□</v>
      </c>
      <c r="HS2" t="str" cm="1">
        <f t="array" ref="HS2:IF2">'3）実施状況調査票_生活'!O81:AB81</f>
        <v>□</v>
      </c>
      <c r="HT2" t="str">
        <v>□</v>
      </c>
      <c r="HU2" t="str">
        <v>□</v>
      </c>
      <c r="HV2" t="str">
        <v>□</v>
      </c>
      <c r="HW2" t="str">
        <v>□</v>
      </c>
      <c r="HX2" t="str">
        <v>□</v>
      </c>
      <c r="HY2" t="str">
        <v>□</v>
      </c>
      <c r="HZ2" t="str">
        <v>□</v>
      </c>
      <c r="IA2" t="str">
        <v>□</v>
      </c>
      <c r="IB2" t="str">
        <v>□</v>
      </c>
      <c r="IC2" t="str">
        <v>□</v>
      </c>
      <c r="ID2" t="str">
        <v>□</v>
      </c>
      <c r="IE2" t="str">
        <v>□</v>
      </c>
      <c r="IF2" t="str">
        <v>□</v>
      </c>
      <c r="IG2" t="str" cm="1">
        <f t="array" ref="IG2:IT2">'3）実施状況調査票_生活'!O82:AB82</f>
        <v>□</v>
      </c>
      <c r="IH2" t="str">
        <v>□</v>
      </c>
      <c r="II2" t="str">
        <v>□</v>
      </c>
      <c r="IJ2" t="str">
        <v>□</v>
      </c>
      <c r="IK2" t="str">
        <v>□</v>
      </c>
      <c r="IL2" t="str">
        <v>□</v>
      </c>
      <c r="IM2" t="str">
        <v>□</v>
      </c>
      <c r="IN2" t="str">
        <v>□</v>
      </c>
      <c r="IO2" t="str">
        <v>□</v>
      </c>
      <c r="IP2" t="str">
        <v>□</v>
      </c>
      <c r="IQ2" t="str">
        <v>□</v>
      </c>
      <c r="IR2" t="str">
        <v>□</v>
      </c>
      <c r="IS2" t="str">
        <v>□</v>
      </c>
      <c r="IT2" t="str">
        <v>□</v>
      </c>
      <c r="IU2" t="str" cm="1">
        <f t="array" ref="IU2:JH2">'3）実施状況調査票_生活'!O83:AB83</f>
        <v>□</v>
      </c>
      <c r="IV2" t="str">
        <v>□</v>
      </c>
      <c r="IW2" t="str">
        <v>□</v>
      </c>
      <c r="IX2" t="str">
        <v>□</v>
      </c>
      <c r="IY2" t="str">
        <v>□</v>
      </c>
      <c r="IZ2" t="str">
        <v>□</v>
      </c>
      <c r="JA2" t="str">
        <v>□</v>
      </c>
      <c r="JB2" t="str">
        <v>□</v>
      </c>
      <c r="JC2" t="str">
        <v>□</v>
      </c>
      <c r="JD2" t="str">
        <v>□</v>
      </c>
      <c r="JE2" t="str">
        <v>□</v>
      </c>
      <c r="JF2" t="str">
        <v>□</v>
      </c>
      <c r="JG2" t="str">
        <v>□</v>
      </c>
      <c r="JH2" t="str">
        <v>□</v>
      </c>
      <c r="JI2" t="str" cm="1">
        <f t="array" ref="JI2:JV2">'3）実施状況調査票_生活'!O84:AB84</f>
        <v>□</v>
      </c>
      <c r="JJ2" t="str">
        <v>□</v>
      </c>
      <c r="JK2" t="str">
        <v>□</v>
      </c>
      <c r="JL2" t="str">
        <v>□</v>
      </c>
      <c r="JM2" t="str">
        <v>□</v>
      </c>
      <c r="JN2" t="str">
        <v>□</v>
      </c>
      <c r="JO2" t="str">
        <v>□</v>
      </c>
      <c r="JP2" t="str">
        <v>□</v>
      </c>
      <c r="JQ2" t="str">
        <v>□</v>
      </c>
      <c r="JR2" t="str">
        <v>□</v>
      </c>
      <c r="JS2" t="str">
        <v>□</v>
      </c>
      <c r="JT2" t="str">
        <v>□</v>
      </c>
      <c r="JU2" t="str">
        <v>□</v>
      </c>
      <c r="JV2" t="str">
        <v>□</v>
      </c>
      <c r="JW2" t="str" cm="1">
        <f t="array" ref="JW2:KJ2">'3）実施状況調査票_生活'!O85:AB85</f>
        <v>□</v>
      </c>
      <c r="JX2" t="str">
        <v>□</v>
      </c>
      <c r="JY2" t="str">
        <v>□</v>
      </c>
      <c r="JZ2" t="str">
        <v>□</v>
      </c>
      <c r="KA2" t="str">
        <v>□</v>
      </c>
      <c r="KB2" t="str">
        <v>□</v>
      </c>
      <c r="KC2" t="str">
        <v>□</v>
      </c>
      <c r="KD2" t="str">
        <v>□</v>
      </c>
      <c r="KE2" t="str">
        <v>□</v>
      </c>
      <c r="KF2" t="str">
        <v>□</v>
      </c>
      <c r="KG2" t="str">
        <v>□</v>
      </c>
      <c r="KH2" t="str">
        <v>□</v>
      </c>
      <c r="KI2" t="str">
        <v>□</v>
      </c>
      <c r="KJ2" t="str">
        <v>□</v>
      </c>
      <c r="KK2" t="str" cm="1">
        <f t="array" ref="KK2:KX2">'3）実施状況調査票_生活'!O86:AB86</f>
        <v>□</v>
      </c>
      <c r="KL2" t="str">
        <v>□</v>
      </c>
      <c r="KM2" t="str">
        <v>□</v>
      </c>
      <c r="KN2" t="str">
        <v>□</v>
      </c>
      <c r="KO2" t="str">
        <v>□</v>
      </c>
      <c r="KP2" t="str">
        <v>□</v>
      </c>
      <c r="KQ2" t="str">
        <v>□</v>
      </c>
      <c r="KR2" t="str">
        <v>□</v>
      </c>
      <c r="KS2" t="str">
        <v>□</v>
      </c>
      <c r="KT2" t="str">
        <v>□</v>
      </c>
      <c r="KU2" t="str">
        <v>□</v>
      </c>
      <c r="KV2" t="str">
        <v>□</v>
      </c>
      <c r="KW2" t="str">
        <v>□</v>
      </c>
      <c r="KX2" t="str">
        <v>□</v>
      </c>
      <c r="KY2" t="str" cm="1">
        <f t="array" ref="KY2:LL2">'3）実施状況調査票_生活'!O87:AB87</f>
        <v>□</v>
      </c>
      <c r="KZ2" t="str">
        <v>□</v>
      </c>
      <c r="LA2" t="str">
        <v>□</v>
      </c>
      <c r="LB2" t="str">
        <v>□</v>
      </c>
      <c r="LC2" t="str">
        <v>□</v>
      </c>
      <c r="LD2" t="str">
        <v>□</v>
      </c>
      <c r="LE2" t="str">
        <v>□</v>
      </c>
      <c r="LF2" t="str">
        <v>□</v>
      </c>
      <c r="LG2" t="str">
        <v>□</v>
      </c>
      <c r="LH2" t="str">
        <v>□</v>
      </c>
      <c r="LI2" t="str">
        <v>□</v>
      </c>
      <c r="LJ2" t="str">
        <v>□</v>
      </c>
      <c r="LK2" t="str">
        <v>□</v>
      </c>
      <c r="LL2" t="str">
        <v>□</v>
      </c>
      <c r="LM2" t="str" cm="1">
        <f t="array" ref="LM2:LZ2">'3）実施状況調査票_生活'!O88:AB88</f>
        <v>□</v>
      </c>
      <c r="LN2" t="str">
        <v>□</v>
      </c>
      <c r="LO2" t="str">
        <v>□</v>
      </c>
      <c r="LP2" t="str">
        <v>□</v>
      </c>
      <c r="LQ2" t="str">
        <v>□</v>
      </c>
      <c r="LR2" t="str">
        <v>□</v>
      </c>
      <c r="LS2" t="str">
        <v>□</v>
      </c>
      <c r="LT2" t="str">
        <v>□</v>
      </c>
      <c r="LU2" t="str">
        <v>□</v>
      </c>
      <c r="LV2" t="str">
        <v>□</v>
      </c>
      <c r="LW2" t="str">
        <v>□</v>
      </c>
      <c r="LX2" t="str">
        <v>□</v>
      </c>
      <c r="LY2" t="str">
        <v>□</v>
      </c>
      <c r="LZ2" t="str">
        <v>□</v>
      </c>
      <c r="MA2" t="str" cm="1">
        <f t="array" ref="MA2:MN2">'3）実施状況調査票_生活'!O90:AB90</f>
        <v>□</v>
      </c>
      <c r="MB2" t="str">
        <v>□</v>
      </c>
      <c r="MC2" t="str">
        <v>□</v>
      </c>
      <c r="MD2" t="str">
        <v>□</v>
      </c>
      <c r="ME2" t="str">
        <v>□</v>
      </c>
      <c r="MF2" t="str">
        <v>□</v>
      </c>
      <c r="MG2" t="str">
        <v>□</v>
      </c>
      <c r="MH2" t="str">
        <v>□</v>
      </c>
      <c r="MI2" t="str">
        <v>□</v>
      </c>
      <c r="MJ2" t="str">
        <v>□</v>
      </c>
      <c r="MK2" t="str">
        <v>□</v>
      </c>
      <c r="ML2" t="str">
        <v>□</v>
      </c>
      <c r="MM2" t="str">
        <v>□</v>
      </c>
      <c r="MN2" t="str">
        <v>□</v>
      </c>
      <c r="MO2" t="str" cm="1">
        <f t="array" ref="MO2:NB2">'3）実施状況調査票_生活'!O91:AB91</f>
        <v>□</v>
      </c>
      <c r="MP2" t="str">
        <v>□</v>
      </c>
      <c r="MQ2" t="str">
        <v>□</v>
      </c>
      <c r="MR2" t="str">
        <v>□</v>
      </c>
      <c r="MS2" t="str">
        <v>□</v>
      </c>
      <c r="MT2" t="str">
        <v>□</v>
      </c>
      <c r="MU2" t="str">
        <v>□</v>
      </c>
      <c r="MV2" t="str">
        <v>□</v>
      </c>
      <c r="MW2" t="str">
        <v>□</v>
      </c>
      <c r="MX2" t="str">
        <v>□</v>
      </c>
      <c r="MY2" t="str">
        <v>□</v>
      </c>
      <c r="MZ2" t="str">
        <v>□</v>
      </c>
      <c r="NA2" t="str">
        <v>□</v>
      </c>
      <c r="NB2" t="str">
        <v>□</v>
      </c>
      <c r="NC2" cm="1">
        <f t="array" ref="NC2:NP2">'3）実施状況調査票_生活'!O92:AB92</f>
        <v>0</v>
      </c>
      <c r="ND2">
        <v>0</v>
      </c>
      <c r="NE2">
        <v>0</v>
      </c>
      <c r="NF2">
        <v>0</v>
      </c>
      <c r="NG2">
        <v>0</v>
      </c>
      <c r="NH2">
        <v>0</v>
      </c>
      <c r="NI2">
        <v>0</v>
      </c>
      <c r="NJ2">
        <v>0</v>
      </c>
      <c r="NK2">
        <v>0</v>
      </c>
      <c r="NL2">
        <v>0</v>
      </c>
      <c r="NM2">
        <v>0</v>
      </c>
      <c r="NN2">
        <v>0</v>
      </c>
      <c r="NO2">
        <v>0</v>
      </c>
      <c r="NP2">
        <v>0</v>
      </c>
      <c r="NQ2">
        <f>'3）実施状況調査票_生活'!B95</f>
        <v>0</v>
      </c>
      <c r="NR2">
        <f>'3）実施状況調査票_生活'!H96</f>
        <v>0</v>
      </c>
      <c r="NS2" t="str">
        <f>'3）実施状況調査票_生活'!S99</f>
        <v>□</v>
      </c>
      <c r="NT2" t="str">
        <f>'3）実施状況調査票_生活'!S100</f>
        <v>□</v>
      </c>
      <c r="NU2" t="str">
        <f>'3）実施状況調査票_生活'!S101</f>
        <v>□</v>
      </c>
      <c r="NV2" t="str">
        <f>'3）実施状況調査票_生活'!S102</f>
        <v>□</v>
      </c>
      <c r="NW2" t="str">
        <f>'3）実施状況調査票_生活'!S103</f>
        <v>□</v>
      </c>
      <c r="NX2" t="str">
        <f>'3）実施状況調査票_生活'!S104</f>
        <v>□</v>
      </c>
      <c r="NY2" t="str">
        <f>'3）実施状況調査票_生活'!S105</f>
        <v>□</v>
      </c>
      <c r="NZ2" t="str">
        <f>'3）実施状況調査票_生活'!S106</f>
        <v>□</v>
      </c>
      <c r="OA2">
        <f>'3）実施状況調査票_生活'!N107</f>
        <v>0</v>
      </c>
      <c r="OB2" t="str">
        <f>'3）実施状況調査票_生活'!AA99</f>
        <v>□</v>
      </c>
      <c r="OC2" t="str">
        <f>'3）実施状況調査票_生活'!AA99</f>
        <v>□</v>
      </c>
      <c r="OD2" t="str">
        <f>'3）実施状況調査票_生活'!AA99</f>
        <v>□</v>
      </c>
      <c r="OE2" t="str">
        <f>'3）実施状況調査票_生活'!AA100</f>
        <v>□</v>
      </c>
      <c r="OF2" t="str">
        <f>'3）実施状況調査票_生活'!AA101</f>
        <v>□</v>
      </c>
      <c r="OG2" t="str">
        <f>'3）実施状況調査票_生活'!AA102</f>
        <v>□</v>
      </c>
      <c r="OH2" t="str">
        <f>'3）実施状況調査票_生活'!AA103</f>
        <v>□</v>
      </c>
      <c r="OI2" t="str">
        <f>'3）実施状況調査票_生活'!AA104</f>
        <v>□</v>
      </c>
      <c r="OJ2" t="str">
        <f>'3）実施状況調査票_生活'!AA105</f>
        <v>□</v>
      </c>
      <c r="OK2" t="str">
        <f>'3）実施状況調査票_生活'!AA106</f>
        <v>□</v>
      </c>
      <c r="OL2">
        <f>'3）実施状況調査票_生活'!W107</f>
        <v>0</v>
      </c>
    </row>
  </sheetData>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5A24C-F455-4379-B6D4-405115BDD209}">
  <sheetPr codeName="Sheet4">
    <tabColor theme="5" tint="0.79998168889431442"/>
    <pageSetUpPr fitToPage="1"/>
  </sheetPr>
  <dimension ref="A1:AB37"/>
  <sheetViews>
    <sheetView zoomScale="55" zoomScaleNormal="55" workbookViewId="0">
      <pane ySplit="6" topLeftCell="A7" activePane="bottomLeft" state="frozen"/>
      <selection pane="bottomLeft"/>
    </sheetView>
  </sheetViews>
  <sheetFormatPr defaultColWidth="9" defaultRowHeight="18"/>
  <cols>
    <col min="1" max="1" width="6.59765625" style="6" customWidth="1"/>
    <col min="2" max="2" width="36.59765625" style="2" customWidth="1"/>
    <col min="3" max="3" width="45.59765625" style="3" customWidth="1"/>
    <col min="4" max="4" width="8.8984375" style="3" customWidth="1"/>
    <col min="5" max="19" width="4.09765625" style="2" customWidth="1"/>
    <col min="20" max="20" width="17.09765625" style="2" customWidth="1"/>
    <col min="21" max="25" width="4.09765625" style="2" customWidth="1"/>
    <col min="26" max="26" width="17.3984375" style="2" customWidth="1"/>
    <col min="27" max="27" width="4.09765625" style="2" customWidth="1"/>
    <col min="28" max="28" width="17.3984375" style="2" customWidth="1"/>
    <col min="29" max="16384" width="9" style="2"/>
  </cols>
  <sheetData>
    <row r="1" spans="1:28" customFormat="1" ht="19.2">
      <c r="A1" s="125" t="s">
        <v>735</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row>
    <row r="2" spans="1:28" s="15" customFormat="1" ht="22.2">
      <c r="A2" s="122" t="s">
        <v>726</v>
      </c>
      <c r="B2" s="123"/>
      <c r="C2" s="124"/>
      <c r="D2" s="121"/>
      <c r="E2" s="121"/>
      <c r="F2" s="121"/>
      <c r="G2" s="121"/>
      <c r="H2" s="121"/>
      <c r="I2" s="121"/>
      <c r="J2" s="121"/>
      <c r="K2" s="121"/>
      <c r="L2" s="121"/>
      <c r="M2" s="121"/>
      <c r="N2" s="121"/>
      <c r="O2" s="121"/>
      <c r="P2" s="121"/>
      <c r="Q2" s="121"/>
      <c r="R2" s="121"/>
      <c r="S2" s="121"/>
      <c r="T2" s="121"/>
      <c r="U2" s="121"/>
      <c r="V2" s="121"/>
      <c r="W2" s="121"/>
      <c r="X2" s="121"/>
      <c r="Y2" s="121"/>
      <c r="Z2" s="121"/>
      <c r="AA2" s="121"/>
      <c r="AB2" s="121"/>
    </row>
    <row r="3" spans="1:28" ht="28.8">
      <c r="A3" s="1" t="s">
        <v>654</v>
      </c>
    </row>
    <row r="4" spans="1:28" ht="18.75" customHeight="1">
      <c r="A4" s="231" t="s">
        <v>24</v>
      </c>
      <c r="B4" s="234" t="s">
        <v>359</v>
      </c>
      <c r="C4" s="234" t="s">
        <v>174</v>
      </c>
      <c r="D4" s="197" t="s">
        <v>396</v>
      </c>
      <c r="E4" s="239"/>
      <c r="F4" s="239"/>
      <c r="G4" s="239"/>
      <c r="H4" s="239"/>
      <c r="I4" s="239"/>
      <c r="J4" s="239"/>
      <c r="K4" s="239"/>
      <c r="L4" s="198"/>
      <c r="M4" s="240" t="s">
        <v>10</v>
      </c>
      <c r="N4" s="241"/>
      <c r="O4" s="241"/>
      <c r="P4" s="241"/>
      <c r="Q4" s="241"/>
      <c r="R4" s="241"/>
      <c r="S4" s="241"/>
      <c r="T4" s="242"/>
      <c r="U4" s="221" t="s">
        <v>27</v>
      </c>
      <c r="V4" s="222"/>
      <c r="W4" s="222"/>
      <c r="X4" s="222"/>
      <c r="Y4" s="222"/>
      <c r="Z4" s="222"/>
      <c r="AA4" s="222"/>
      <c r="AB4" s="223"/>
    </row>
    <row r="5" spans="1:28" ht="18.75" customHeight="1">
      <c r="A5" s="232"/>
      <c r="B5" s="235"/>
      <c r="C5" s="237"/>
      <c r="D5" s="224" t="s">
        <v>26</v>
      </c>
      <c r="E5" s="226" t="s">
        <v>189</v>
      </c>
      <c r="F5" s="226"/>
      <c r="G5" s="226"/>
      <c r="H5" s="226"/>
      <c r="I5" s="226"/>
      <c r="J5" s="226"/>
      <c r="K5" s="226"/>
      <c r="L5" s="227"/>
      <c r="M5" s="226" t="s">
        <v>190</v>
      </c>
      <c r="N5" s="226"/>
      <c r="O5" s="226"/>
      <c r="P5" s="226"/>
      <c r="Q5" s="226"/>
      <c r="R5" s="226"/>
      <c r="S5" s="226"/>
      <c r="T5" s="227"/>
      <c r="U5" s="228" t="s">
        <v>191</v>
      </c>
      <c r="V5" s="229"/>
      <c r="W5" s="229"/>
      <c r="X5" s="229"/>
      <c r="Y5" s="229"/>
      <c r="Z5" s="229"/>
      <c r="AA5" s="229"/>
      <c r="AB5" s="230"/>
    </row>
    <row r="6" spans="1:28" ht="145.5" customHeight="1">
      <c r="A6" s="233"/>
      <c r="B6" s="236"/>
      <c r="C6" s="238"/>
      <c r="D6" s="225"/>
      <c r="E6" s="85" t="s">
        <v>2</v>
      </c>
      <c r="F6" s="86" t="s">
        <v>0</v>
      </c>
      <c r="G6" s="86" t="s">
        <v>1</v>
      </c>
      <c r="H6" s="86" t="s">
        <v>3</v>
      </c>
      <c r="I6" s="86" t="s">
        <v>7</v>
      </c>
      <c r="J6" s="86" t="s">
        <v>8</v>
      </c>
      <c r="K6" s="86" t="s">
        <v>9</v>
      </c>
      <c r="L6" s="87" t="s">
        <v>405</v>
      </c>
      <c r="M6" s="88" t="s">
        <v>404</v>
      </c>
      <c r="N6" s="88" t="s">
        <v>403</v>
      </c>
      <c r="O6" s="88" t="s">
        <v>402</v>
      </c>
      <c r="P6" s="88" t="s">
        <v>401</v>
      </c>
      <c r="Q6" s="88" t="s">
        <v>4</v>
      </c>
      <c r="R6" s="89" t="s">
        <v>400</v>
      </c>
      <c r="S6" s="88" t="s">
        <v>6</v>
      </c>
      <c r="T6" s="90" t="s">
        <v>192</v>
      </c>
      <c r="U6" s="91" t="s">
        <v>11</v>
      </c>
      <c r="V6" s="91" t="s">
        <v>12</v>
      </c>
      <c r="W6" s="91" t="s">
        <v>13</v>
      </c>
      <c r="X6" s="92" t="s">
        <v>136</v>
      </c>
      <c r="Y6" s="93" t="s">
        <v>137</v>
      </c>
      <c r="Z6" s="94" t="s">
        <v>193</v>
      </c>
      <c r="AA6" s="91" t="s">
        <v>6</v>
      </c>
      <c r="AB6" s="95" t="s">
        <v>192</v>
      </c>
    </row>
    <row r="7" spans="1:28">
      <c r="A7" s="96">
        <v>1</v>
      </c>
      <c r="B7" s="66" t="s">
        <v>386</v>
      </c>
      <c r="C7" s="97" t="s">
        <v>172</v>
      </c>
      <c r="D7" s="98"/>
      <c r="E7" s="99"/>
      <c r="F7" s="99"/>
      <c r="G7" s="99"/>
      <c r="H7" s="99"/>
      <c r="I7" s="99"/>
      <c r="J7" s="99"/>
      <c r="K7" s="99"/>
      <c r="L7" s="99"/>
      <c r="M7" s="99"/>
      <c r="N7" s="99"/>
      <c r="O7" s="99"/>
      <c r="P7" s="99"/>
      <c r="Q7" s="99"/>
      <c r="R7" s="99"/>
      <c r="S7" s="99"/>
      <c r="T7" s="100"/>
      <c r="U7" s="99"/>
      <c r="V7" s="99"/>
      <c r="W7" s="99"/>
      <c r="X7" s="99"/>
      <c r="Y7" s="99"/>
      <c r="Z7" s="100"/>
      <c r="AA7" s="99"/>
      <c r="AB7" s="100"/>
    </row>
    <row r="8" spans="1:28">
      <c r="A8" s="96">
        <v>2</v>
      </c>
      <c r="B8" s="66" t="s">
        <v>360</v>
      </c>
      <c r="C8" s="97" t="s">
        <v>25</v>
      </c>
      <c r="D8" s="98"/>
      <c r="E8" s="99"/>
      <c r="F8" s="99"/>
      <c r="G8" s="99"/>
      <c r="H8" s="99"/>
      <c r="I8" s="99"/>
      <c r="J8" s="99"/>
      <c r="K8" s="99"/>
      <c r="L8" s="99"/>
      <c r="M8" s="99"/>
      <c r="N8" s="99"/>
      <c r="O8" s="99"/>
      <c r="P8" s="99"/>
      <c r="Q8" s="99"/>
      <c r="R8" s="99"/>
      <c r="S8" s="99"/>
      <c r="T8" s="100"/>
      <c r="U8" s="99"/>
      <c r="V8" s="99"/>
      <c r="W8" s="99"/>
      <c r="X8" s="99"/>
      <c r="Y8" s="99"/>
      <c r="Z8" s="100"/>
      <c r="AA8" s="99"/>
      <c r="AB8" s="100"/>
    </row>
    <row r="9" spans="1:28">
      <c r="A9" s="96">
        <v>3</v>
      </c>
      <c r="B9" s="66" t="s">
        <v>361</v>
      </c>
      <c r="C9" s="97" t="s">
        <v>171</v>
      </c>
      <c r="D9" s="98"/>
      <c r="E9" s="99"/>
      <c r="F9" s="99"/>
      <c r="G9" s="99"/>
      <c r="H9" s="99"/>
      <c r="I9" s="99"/>
      <c r="J9" s="99"/>
      <c r="K9" s="99"/>
      <c r="L9" s="99"/>
      <c r="M9" s="99"/>
      <c r="N9" s="99"/>
      <c r="O9" s="99"/>
      <c r="P9" s="99"/>
      <c r="Q9" s="99"/>
      <c r="R9" s="99"/>
      <c r="S9" s="99"/>
      <c r="T9" s="100"/>
      <c r="U9" s="99"/>
      <c r="V9" s="99"/>
      <c r="W9" s="99"/>
      <c r="X9" s="99"/>
      <c r="Y9" s="99"/>
      <c r="Z9" s="100"/>
      <c r="AA9" s="99"/>
      <c r="AB9" s="100"/>
    </row>
    <row r="10" spans="1:28" ht="26.4">
      <c r="A10" s="96">
        <v>4</v>
      </c>
      <c r="B10" s="66" t="s">
        <v>362</v>
      </c>
      <c r="C10" s="97" t="s">
        <v>173</v>
      </c>
      <c r="D10" s="98"/>
      <c r="E10" s="99"/>
      <c r="F10" s="99"/>
      <c r="G10" s="99"/>
      <c r="H10" s="99"/>
      <c r="I10" s="99"/>
      <c r="J10" s="99"/>
      <c r="K10" s="99"/>
      <c r="L10" s="99"/>
      <c r="M10" s="99"/>
      <c r="N10" s="99"/>
      <c r="O10" s="99"/>
      <c r="P10" s="99"/>
      <c r="Q10" s="99"/>
      <c r="R10" s="99"/>
      <c r="S10" s="99"/>
      <c r="T10" s="100"/>
      <c r="U10" s="99"/>
      <c r="V10" s="99"/>
      <c r="W10" s="99"/>
      <c r="X10" s="99"/>
      <c r="Y10" s="99"/>
      <c r="Z10" s="100"/>
      <c r="AA10" s="99"/>
      <c r="AB10" s="100"/>
    </row>
    <row r="11" spans="1:28" ht="26.4">
      <c r="A11" s="96">
        <v>5</v>
      </c>
      <c r="B11" s="66" t="s">
        <v>363</v>
      </c>
      <c r="C11" s="97" t="s">
        <v>176</v>
      </c>
      <c r="D11" s="98"/>
      <c r="E11" s="99"/>
      <c r="F11" s="99"/>
      <c r="G11" s="99"/>
      <c r="H11" s="99"/>
      <c r="I11" s="99"/>
      <c r="J11" s="99"/>
      <c r="K11" s="99"/>
      <c r="L11" s="99"/>
      <c r="M11" s="99"/>
      <c r="N11" s="99"/>
      <c r="O11" s="99"/>
      <c r="P11" s="99"/>
      <c r="Q11" s="99"/>
      <c r="R11" s="99"/>
      <c r="S11" s="99"/>
      <c r="T11" s="100"/>
      <c r="U11" s="99"/>
      <c r="V11" s="99"/>
      <c r="W11" s="99"/>
      <c r="X11" s="99"/>
      <c r="Y11" s="99"/>
      <c r="Z11" s="100"/>
      <c r="AA11" s="99"/>
      <c r="AB11" s="100"/>
    </row>
    <row r="12" spans="1:28">
      <c r="A12" s="96">
        <v>6</v>
      </c>
      <c r="B12" s="66" t="s">
        <v>364</v>
      </c>
      <c r="C12" s="97" t="s">
        <v>175</v>
      </c>
      <c r="D12" s="98"/>
      <c r="E12" s="99"/>
      <c r="F12" s="99"/>
      <c r="G12" s="99"/>
      <c r="H12" s="99"/>
      <c r="I12" s="99"/>
      <c r="J12" s="99"/>
      <c r="K12" s="99"/>
      <c r="L12" s="99"/>
      <c r="M12" s="99"/>
      <c r="N12" s="99"/>
      <c r="O12" s="99"/>
      <c r="P12" s="99"/>
      <c r="Q12" s="99"/>
      <c r="R12" s="99"/>
      <c r="S12" s="99"/>
      <c r="T12" s="100"/>
      <c r="U12" s="99"/>
      <c r="V12" s="99"/>
      <c r="W12" s="99"/>
      <c r="X12" s="99"/>
      <c r="Y12" s="99"/>
      <c r="Z12" s="100"/>
      <c r="AA12" s="99"/>
      <c r="AB12" s="100"/>
    </row>
    <row r="13" spans="1:28" ht="52.5" customHeight="1">
      <c r="A13" s="96">
        <v>7</v>
      </c>
      <c r="B13" s="66" t="s">
        <v>365</v>
      </c>
      <c r="C13" s="97" t="s">
        <v>177</v>
      </c>
      <c r="D13" s="98"/>
      <c r="E13" s="99"/>
      <c r="F13" s="99"/>
      <c r="G13" s="99"/>
      <c r="H13" s="99"/>
      <c r="I13" s="99"/>
      <c r="J13" s="99"/>
      <c r="K13" s="99"/>
      <c r="L13" s="99"/>
      <c r="M13" s="99"/>
      <c r="N13" s="99"/>
      <c r="O13" s="99"/>
      <c r="P13" s="99"/>
      <c r="Q13" s="99"/>
      <c r="R13" s="99"/>
      <c r="S13" s="99"/>
      <c r="T13" s="100"/>
      <c r="U13" s="99"/>
      <c r="V13" s="99"/>
      <c r="W13" s="99"/>
      <c r="X13" s="99"/>
      <c r="Y13" s="99"/>
      <c r="Z13" s="100"/>
      <c r="AA13" s="99"/>
      <c r="AB13" s="100"/>
    </row>
    <row r="14" spans="1:28">
      <c r="A14" s="96">
        <v>8</v>
      </c>
      <c r="B14" s="66" t="s">
        <v>366</v>
      </c>
      <c r="C14" s="97" t="s">
        <v>17</v>
      </c>
      <c r="D14" s="98"/>
      <c r="E14" s="99"/>
      <c r="F14" s="99"/>
      <c r="G14" s="99"/>
      <c r="H14" s="99"/>
      <c r="I14" s="99"/>
      <c r="J14" s="99"/>
      <c r="K14" s="99"/>
      <c r="L14" s="99"/>
      <c r="M14" s="99"/>
      <c r="N14" s="99"/>
      <c r="O14" s="99"/>
      <c r="P14" s="99"/>
      <c r="Q14" s="99"/>
      <c r="R14" s="99"/>
      <c r="S14" s="99"/>
      <c r="T14" s="100"/>
      <c r="U14" s="99"/>
      <c r="V14" s="99"/>
      <c r="W14" s="99"/>
      <c r="X14" s="99"/>
      <c r="Y14" s="99"/>
      <c r="Z14" s="100"/>
      <c r="AA14" s="99"/>
      <c r="AB14" s="100"/>
    </row>
    <row r="15" spans="1:28" ht="26.4">
      <c r="A15" s="96">
        <v>9</v>
      </c>
      <c r="B15" s="66" t="s">
        <v>367</v>
      </c>
      <c r="C15" s="97" t="s">
        <v>28</v>
      </c>
      <c r="D15" s="98"/>
      <c r="E15" s="99"/>
      <c r="F15" s="99"/>
      <c r="G15" s="99"/>
      <c r="H15" s="99"/>
      <c r="I15" s="99"/>
      <c r="J15" s="99"/>
      <c r="K15" s="99"/>
      <c r="L15" s="99"/>
      <c r="M15" s="99"/>
      <c r="N15" s="99"/>
      <c r="O15" s="99"/>
      <c r="P15" s="99"/>
      <c r="Q15" s="99"/>
      <c r="R15" s="99"/>
      <c r="S15" s="99"/>
      <c r="T15" s="100"/>
      <c r="U15" s="99"/>
      <c r="V15" s="99"/>
      <c r="W15" s="99"/>
      <c r="X15" s="99"/>
      <c r="Y15" s="99"/>
      <c r="Z15" s="100"/>
      <c r="AA15" s="99"/>
      <c r="AB15" s="100"/>
    </row>
    <row r="16" spans="1:28">
      <c r="A16" s="96">
        <v>10</v>
      </c>
      <c r="B16" s="66" t="s">
        <v>368</v>
      </c>
      <c r="C16" s="97" t="s">
        <v>22</v>
      </c>
      <c r="D16" s="98"/>
      <c r="E16" s="99"/>
      <c r="F16" s="99"/>
      <c r="G16" s="99"/>
      <c r="H16" s="99"/>
      <c r="I16" s="99"/>
      <c r="J16" s="99"/>
      <c r="K16" s="99"/>
      <c r="L16" s="99"/>
      <c r="M16" s="99"/>
      <c r="N16" s="99"/>
      <c r="O16" s="99"/>
      <c r="P16" s="99"/>
      <c r="Q16" s="99"/>
      <c r="R16" s="99"/>
      <c r="S16" s="99"/>
      <c r="T16" s="100"/>
      <c r="U16" s="99"/>
      <c r="V16" s="99"/>
      <c r="W16" s="99"/>
      <c r="X16" s="99"/>
      <c r="Y16" s="99"/>
      <c r="Z16" s="100"/>
      <c r="AA16" s="99"/>
      <c r="AB16" s="100"/>
    </row>
    <row r="17" spans="1:28">
      <c r="A17" s="96">
        <v>11</v>
      </c>
      <c r="B17" s="66" t="s">
        <v>245</v>
      </c>
      <c r="C17" s="97" t="s">
        <v>29</v>
      </c>
      <c r="D17" s="98"/>
      <c r="E17" s="99"/>
      <c r="F17" s="99"/>
      <c r="G17" s="99"/>
      <c r="H17" s="99"/>
      <c r="I17" s="99"/>
      <c r="J17" s="99"/>
      <c r="K17" s="99"/>
      <c r="L17" s="99"/>
      <c r="M17" s="99"/>
      <c r="N17" s="99"/>
      <c r="O17" s="99"/>
      <c r="P17" s="99"/>
      <c r="Q17" s="99"/>
      <c r="R17" s="99"/>
      <c r="S17" s="99"/>
      <c r="T17" s="100"/>
      <c r="U17" s="99"/>
      <c r="V17" s="99"/>
      <c r="W17" s="99"/>
      <c r="X17" s="99"/>
      <c r="Y17" s="99"/>
      <c r="Z17" s="100"/>
      <c r="AA17" s="99"/>
      <c r="AB17" s="100"/>
    </row>
    <row r="18" spans="1:28">
      <c r="A18" s="96">
        <v>12</v>
      </c>
      <c r="B18" s="66" t="s">
        <v>369</v>
      </c>
      <c r="C18" s="97" t="s">
        <v>30</v>
      </c>
      <c r="D18" s="98"/>
      <c r="E18" s="99"/>
      <c r="F18" s="99"/>
      <c r="G18" s="99"/>
      <c r="H18" s="99"/>
      <c r="I18" s="99"/>
      <c r="J18" s="99"/>
      <c r="K18" s="99"/>
      <c r="L18" s="99"/>
      <c r="M18" s="99"/>
      <c r="N18" s="99"/>
      <c r="O18" s="99"/>
      <c r="P18" s="99"/>
      <c r="Q18" s="99"/>
      <c r="R18" s="99"/>
      <c r="S18" s="99"/>
      <c r="T18" s="100"/>
      <c r="U18" s="99"/>
      <c r="V18" s="99"/>
      <c r="W18" s="99"/>
      <c r="X18" s="99"/>
      <c r="Y18" s="99"/>
      <c r="Z18" s="100"/>
      <c r="AA18" s="99"/>
      <c r="AB18" s="100"/>
    </row>
    <row r="19" spans="1:28">
      <c r="A19" s="96">
        <v>13</v>
      </c>
      <c r="B19" s="23" t="s">
        <v>183</v>
      </c>
      <c r="C19" s="97" t="s">
        <v>178</v>
      </c>
      <c r="D19" s="98"/>
      <c r="E19" s="99"/>
      <c r="F19" s="99"/>
      <c r="G19" s="99"/>
      <c r="H19" s="99"/>
      <c r="I19" s="99"/>
      <c r="J19" s="99"/>
      <c r="K19" s="99"/>
      <c r="L19" s="99"/>
      <c r="M19" s="99"/>
      <c r="N19" s="99"/>
      <c r="O19" s="99"/>
      <c r="P19" s="99"/>
      <c r="Q19" s="99"/>
      <c r="R19" s="99"/>
      <c r="S19" s="99"/>
      <c r="T19" s="100"/>
      <c r="U19" s="99"/>
      <c r="V19" s="99"/>
      <c r="W19" s="99"/>
      <c r="X19" s="99"/>
      <c r="Y19" s="99"/>
      <c r="Z19" s="100"/>
      <c r="AA19" s="99"/>
      <c r="AB19" s="100"/>
    </row>
    <row r="20" spans="1:28">
      <c r="A20" s="96">
        <v>14</v>
      </c>
      <c r="B20" s="23" t="s">
        <v>181</v>
      </c>
      <c r="C20" s="97" t="s">
        <v>31</v>
      </c>
      <c r="D20" s="98"/>
      <c r="E20" s="99"/>
      <c r="F20" s="99"/>
      <c r="G20" s="99"/>
      <c r="H20" s="99"/>
      <c r="I20" s="99"/>
      <c r="J20" s="99"/>
      <c r="K20" s="99"/>
      <c r="L20" s="99"/>
      <c r="M20" s="99"/>
      <c r="N20" s="99"/>
      <c r="O20" s="99"/>
      <c r="P20" s="99"/>
      <c r="Q20" s="99"/>
      <c r="R20" s="99"/>
      <c r="S20" s="99"/>
      <c r="T20" s="100"/>
      <c r="U20" s="99"/>
      <c r="V20" s="99"/>
      <c r="W20" s="99"/>
      <c r="X20" s="99"/>
      <c r="Y20" s="99"/>
      <c r="Z20" s="100"/>
      <c r="AA20" s="99"/>
      <c r="AB20" s="100"/>
    </row>
    <row r="21" spans="1:28">
      <c r="A21" s="96">
        <v>15</v>
      </c>
      <c r="B21" s="23" t="s">
        <v>184</v>
      </c>
      <c r="C21" s="97" t="s">
        <v>32</v>
      </c>
      <c r="D21" s="98"/>
      <c r="E21" s="99"/>
      <c r="F21" s="99"/>
      <c r="G21" s="99"/>
      <c r="H21" s="99"/>
      <c r="I21" s="99"/>
      <c r="J21" s="99"/>
      <c r="K21" s="99"/>
      <c r="L21" s="99"/>
      <c r="M21" s="99"/>
      <c r="N21" s="99"/>
      <c r="O21" s="99"/>
      <c r="P21" s="99"/>
      <c r="Q21" s="99"/>
      <c r="R21" s="99"/>
      <c r="S21" s="99"/>
      <c r="T21" s="100"/>
      <c r="U21" s="99"/>
      <c r="V21" s="99"/>
      <c r="W21" s="99"/>
      <c r="X21" s="99"/>
      <c r="Y21" s="99"/>
      <c r="Z21" s="100"/>
      <c r="AA21" s="99"/>
      <c r="AB21" s="100"/>
    </row>
    <row r="22" spans="1:28">
      <c r="A22" s="96">
        <v>16</v>
      </c>
      <c r="B22" s="23" t="s">
        <v>185</v>
      </c>
      <c r="C22" s="97" t="s">
        <v>33</v>
      </c>
      <c r="D22" s="98"/>
      <c r="E22" s="99"/>
      <c r="F22" s="99"/>
      <c r="G22" s="99"/>
      <c r="H22" s="99"/>
      <c r="I22" s="99"/>
      <c r="J22" s="99"/>
      <c r="K22" s="99"/>
      <c r="L22" s="99"/>
      <c r="M22" s="99"/>
      <c r="N22" s="99"/>
      <c r="O22" s="99"/>
      <c r="P22" s="99"/>
      <c r="Q22" s="99"/>
      <c r="R22" s="99"/>
      <c r="S22" s="99"/>
      <c r="T22" s="100"/>
      <c r="U22" s="99"/>
      <c r="V22" s="99"/>
      <c r="W22" s="99"/>
      <c r="X22" s="99"/>
      <c r="Y22" s="99"/>
      <c r="Z22" s="100"/>
      <c r="AA22" s="99"/>
      <c r="AB22" s="100"/>
    </row>
    <row r="23" spans="1:28" ht="26.4">
      <c r="A23" s="96">
        <v>17</v>
      </c>
      <c r="B23" s="101" t="s">
        <v>182</v>
      </c>
      <c r="C23" s="97" t="s">
        <v>34</v>
      </c>
      <c r="D23" s="98"/>
      <c r="E23" s="99"/>
      <c r="F23" s="99"/>
      <c r="G23" s="99"/>
      <c r="H23" s="99"/>
      <c r="I23" s="99"/>
      <c r="J23" s="99"/>
      <c r="K23" s="99"/>
      <c r="L23" s="99"/>
      <c r="M23" s="99"/>
      <c r="N23" s="99"/>
      <c r="O23" s="99"/>
      <c r="P23" s="99"/>
      <c r="Q23" s="99"/>
      <c r="R23" s="99"/>
      <c r="S23" s="99"/>
      <c r="T23" s="100"/>
      <c r="U23" s="99"/>
      <c r="V23" s="99"/>
      <c r="W23" s="99"/>
      <c r="X23" s="99"/>
      <c r="Y23" s="99"/>
      <c r="Z23" s="100"/>
      <c r="AA23" s="99"/>
      <c r="AB23" s="100"/>
    </row>
    <row r="24" spans="1:28">
      <c r="A24" s="96">
        <v>18</v>
      </c>
      <c r="B24" s="101" t="s">
        <v>385</v>
      </c>
      <c r="C24" s="97" t="s">
        <v>35</v>
      </c>
      <c r="D24" s="98"/>
      <c r="E24" s="99"/>
      <c r="F24" s="99"/>
      <c r="G24" s="99"/>
      <c r="H24" s="99"/>
      <c r="I24" s="99"/>
      <c r="J24" s="99"/>
      <c r="K24" s="99"/>
      <c r="L24" s="99"/>
      <c r="M24" s="99"/>
      <c r="N24" s="99"/>
      <c r="O24" s="99"/>
      <c r="P24" s="99"/>
      <c r="Q24" s="99"/>
      <c r="R24" s="99"/>
      <c r="S24" s="99"/>
      <c r="T24" s="100"/>
      <c r="U24" s="99"/>
      <c r="V24" s="99"/>
      <c r="W24" s="99"/>
      <c r="X24" s="99"/>
      <c r="Y24" s="99"/>
      <c r="Z24" s="100"/>
      <c r="AA24" s="99"/>
      <c r="AB24" s="100"/>
    </row>
    <row r="25" spans="1:28">
      <c r="A25" s="96">
        <v>19</v>
      </c>
      <c r="B25" s="101" t="s">
        <v>384</v>
      </c>
      <c r="C25" s="97" t="s">
        <v>36</v>
      </c>
      <c r="D25" s="98"/>
      <c r="E25" s="99"/>
      <c r="F25" s="99"/>
      <c r="G25" s="99"/>
      <c r="H25" s="99"/>
      <c r="I25" s="99"/>
      <c r="J25" s="99"/>
      <c r="K25" s="99"/>
      <c r="L25" s="99"/>
      <c r="M25" s="99"/>
      <c r="N25" s="99"/>
      <c r="O25" s="99"/>
      <c r="P25" s="99"/>
      <c r="Q25" s="99"/>
      <c r="R25" s="99"/>
      <c r="S25" s="99"/>
      <c r="T25" s="100"/>
      <c r="U25" s="99"/>
      <c r="V25" s="99"/>
      <c r="W25" s="99"/>
      <c r="X25" s="99"/>
      <c r="Y25" s="99"/>
      <c r="Z25" s="100"/>
      <c r="AA25" s="99"/>
      <c r="AB25" s="100"/>
    </row>
    <row r="26" spans="1:28">
      <c r="A26" s="96">
        <v>20</v>
      </c>
      <c r="B26" s="101" t="s">
        <v>383</v>
      </c>
      <c r="C26" s="97"/>
      <c r="D26" s="98"/>
      <c r="E26" s="99"/>
      <c r="F26" s="99"/>
      <c r="G26" s="99"/>
      <c r="H26" s="99"/>
      <c r="I26" s="99"/>
      <c r="J26" s="99"/>
      <c r="K26" s="99"/>
      <c r="L26" s="99"/>
      <c r="M26" s="99"/>
      <c r="N26" s="99"/>
      <c r="O26" s="99"/>
      <c r="P26" s="99"/>
      <c r="Q26" s="99"/>
      <c r="R26" s="99"/>
      <c r="S26" s="99"/>
      <c r="T26" s="100"/>
      <c r="U26" s="99"/>
      <c r="V26" s="99"/>
      <c r="W26" s="99"/>
      <c r="X26" s="99"/>
      <c r="Y26" s="99"/>
      <c r="Z26" s="100"/>
      <c r="AA26" s="99"/>
      <c r="AB26" s="100"/>
    </row>
    <row r="27" spans="1:28">
      <c r="A27" s="96">
        <v>21</v>
      </c>
      <c r="B27" s="101" t="s">
        <v>380</v>
      </c>
      <c r="C27" s="97"/>
      <c r="D27" s="98"/>
      <c r="E27" s="99"/>
      <c r="F27" s="99"/>
      <c r="G27" s="99"/>
      <c r="H27" s="99"/>
      <c r="I27" s="99"/>
      <c r="J27" s="99"/>
      <c r="K27" s="99"/>
      <c r="L27" s="99"/>
      <c r="M27" s="99"/>
      <c r="N27" s="99"/>
      <c r="O27" s="99"/>
      <c r="P27" s="99"/>
      <c r="Q27" s="99"/>
      <c r="R27" s="99"/>
      <c r="S27" s="99"/>
      <c r="T27" s="100"/>
      <c r="U27" s="99"/>
      <c r="V27" s="99"/>
      <c r="W27" s="99"/>
      <c r="X27" s="99"/>
      <c r="Y27" s="99"/>
      <c r="Z27" s="100"/>
      <c r="AA27" s="99"/>
      <c r="AB27" s="100"/>
    </row>
    <row r="28" spans="1:28">
      <c r="A28" s="96">
        <v>22</v>
      </c>
      <c r="B28" s="101" t="s">
        <v>379</v>
      </c>
      <c r="C28" s="97" t="s">
        <v>37</v>
      </c>
      <c r="D28" s="98"/>
      <c r="E28" s="99"/>
      <c r="F28" s="99"/>
      <c r="G28" s="99"/>
      <c r="H28" s="99"/>
      <c r="I28" s="99"/>
      <c r="J28" s="99"/>
      <c r="K28" s="99"/>
      <c r="L28" s="99"/>
      <c r="M28" s="99"/>
      <c r="N28" s="99"/>
      <c r="O28" s="99"/>
      <c r="P28" s="99"/>
      <c r="Q28" s="99"/>
      <c r="R28" s="99"/>
      <c r="S28" s="99"/>
      <c r="T28" s="100"/>
      <c r="U28" s="99"/>
      <c r="V28" s="99"/>
      <c r="W28" s="99"/>
      <c r="X28" s="99"/>
      <c r="Y28" s="99"/>
      <c r="Z28" s="100"/>
      <c r="AA28" s="99"/>
      <c r="AB28" s="100"/>
    </row>
    <row r="29" spans="1:28">
      <c r="A29" s="96">
        <v>23</v>
      </c>
      <c r="B29" s="101" t="s">
        <v>378</v>
      </c>
      <c r="C29" s="97" t="s">
        <v>14</v>
      </c>
      <c r="D29" s="98"/>
      <c r="E29" s="99"/>
      <c r="F29" s="99"/>
      <c r="G29" s="99"/>
      <c r="H29" s="99"/>
      <c r="I29" s="99"/>
      <c r="J29" s="99"/>
      <c r="K29" s="99"/>
      <c r="L29" s="99"/>
      <c r="M29" s="99"/>
      <c r="N29" s="99"/>
      <c r="O29" s="99"/>
      <c r="P29" s="99"/>
      <c r="Q29" s="99"/>
      <c r="R29" s="99"/>
      <c r="S29" s="99"/>
      <c r="T29" s="100"/>
      <c r="U29" s="99"/>
      <c r="V29" s="99"/>
      <c r="W29" s="99"/>
      <c r="X29" s="99"/>
      <c r="Y29" s="99"/>
      <c r="Z29" s="100"/>
      <c r="AA29" s="99"/>
      <c r="AB29" s="100"/>
    </row>
    <row r="30" spans="1:28">
      <c r="A30" s="96">
        <v>24</v>
      </c>
      <c r="B30" s="101" t="s">
        <v>377</v>
      </c>
      <c r="C30" s="97" t="s">
        <v>23</v>
      </c>
      <c r="D30" s="98"/>
      <c r="E30" s="99"/>
      <c r="F30" s="99"/>
      <c r="G30" s="99"/>
      <c r="H30" s="99"/>
      <c r="I30" s="99"/>
      <c r="J30" s="99"/>
      <c r="K30" s="99"/>
      <c r="L30" s="99"/>
      <c r="M30" s="99"/>
      <c r="N30" s="99"/>
      <c r="O30" s="99"/>
      <c r="P30" s="99"/>
      <c r="Q30" s="99"/>
      <c r="R30" s="99"/>
      <c r="S30" s="99"/>
      <c r="T30" s="100"/>
      <c r="U30" s="99"/>
      <c r="V30" s="99"/>
      <c r="W30" s="99"/>
      <c r="X30" s="99"/>
      <c r="Y30" s="99"/>
      <c r="Z30" s="100"/>
      <c r="AA30" s="99"/>
      <c r="AB30" s="100"/>
    </row>
    <row r="31" spans="1:28">
      <c r="A31" s="96">
        <v>25</v>
      </c>
      <c r="B31" s="101" t="s">
        <v>376</v>
      </c>
      <c r="C31" s="97" t="s">
        <v>38</v>
      </c>
      <c r="D31" s="98"/>
      <c r="E31" s="99"/>
      <c r="F31" s="99"/>
      <c r="G31" s="99"/>
      <c r="H31" s="99"/>
      <c r="I31" s="99"/>
      <c r="J31" s="99"/>
      <c r="K31" s="99"/>
      <c r="L31" s="99"/>
      <c r="M31" s="99"/>
      <c r="N31" s="99"/>
      <c r="O31" s="99"/>
      <c r="P31" s="99"/>
      <c r="Q31" s="99"/>
      <c r="R31" s="99"/>
      <c r="S31" s="99"/>
      <c r="T31" s="100"/>
      <c r="U31" s="99"/>
      <c r="V31" s="99"/>
      <c r="W31" s="99"/>
      <c r="X31" s="99"/>
      <c r="Y31" s="99"/>
      <c r="Z31" s="100"/>
      <c r="AA31" s="99"/>
      <c r="AB31" s="100"/>
    </row>
    <row r="32" spans="1:28">
      <c r="A32" s="96">
        <v>26</v>
      </c>
      <c r="B32" s="101" t="s">
        <v>381</v>
      </c>
      <c r="C32" s="97" t="s">
        <v>382</v>
      </c>
      <c r="D32" s="98"/>
      <c r="E32" s="99"/>
      <c r="F32" s="99"/>
      <c r="G32" s="99"/>
      <c r="H32" s="99"/>
      <c r="I32" s="99"/>
      <c r="J32" s="99"/>
      <c r="K32" s="99"/>
      <c r="L32" s="99"/>
      <c r="M32" s="99"/>
      <c r="N32" s="99"/>
      <c r="O32" s="99"/>
      <c r="P32" s="99"/>
      <c r="Q32" s="99"/>
      <c r="R32" s="99"/>
      <c r="S32" s="99"/>
      <c r="T32" s="100"/>
      <c r="U32" s="99"/>
      <c r="V32" s="99"/>
      <c r="W32" s="99"/>
      <c r="X32" s="99"/>
      <c r="Y32" s="99"/>
      <c r="Z32" s="100"/>
      <c r="AA32" s="99"/>
      <c r="AB32" s="100"/>
    </row>
    <row r="33" spans="1:28" ht="26.4">
      <c r="A33" s="96">
        <v>27</v>
      </c>
      <c r="B33" s="101" t="s">
        <v>374</v>
      </c>
      <c r="C33" s="97" t="s">
        <v>40</v>
      </c>
      <c r="D33" s="98"/>
      <c r="E33" s="99"/>
      <c r="F33" s="99"/>
      <c r="G33" s="99"/>
      <c r="H33" s="99"/>
      <c r="I33" s="99"/>
      <c r="J33" s="99"/>
      <c r="K33" s="99"/>
      <c r="L33" s="99"/>
      <c r="M33" s="99"/>
      <c r="N33" s="99"/>
      <c r="O33" s="99"/>
      <c r="P33" s="99"/>
      <c r="Q33" s="99"/>
      <c r="R33" s="99"/>
      <c r="S33" s="99"/>
      <c r="T33" s="100"/>
      <c r="U33" s="99"/>
      <c r="V33" s="99"/>
      <c r="W33" s="99"/>
      <c r="X33" s="99"/>
      <c r="Y33" s="99"/>
      <c r="Z33" s="100"/>
      <c r="AA33" s="99"/>
      <c r="AB33" s="100"/>
    </row>
    <row r="34" spans="1:28">
      <c r="A34" s="96">
        <v>28</v>
      </c>
      <c r="B34" s="101" t="s">
        <v>373</v>
      </c>
      <c r="C34" s="97" t="s">
        <v>39</v>
      </c>
      <c r="D34" s="98"/>
      <c r="E34" s="99"/>
      <c r="F34" s="99"/>
      <c r="G34" s="99"/>
      <c r="H34" s="99"/>
      <c r="I34" s="99"/>
      <c r="J34" s="99"/>
      <c r="K34" s="99"/>
      <c r="L34" s="99"/>
      <c r="M34" s="99"/>
      <c r="N34" s="99"/>
      <c r="O34" s="99"/>
      <c r="P34" s="99"/>
      <c r="Q34" s="99"/>
      <c r="R34" s="99"/>
      <c r="S34" s="99"/>
      <c r="T34" s="100"/>
      <c r="U34" s="99"/>
      <c r="V34" s="99"/>
      <c r="W34" s="99"/>
      <c r="X34" s="99"/>
      <c r="Y34" s="99"/>
      <c r="Z34" s="100"/>
      <c r="AA34" s="99"/>
      <c r="AB34" s="100"/>
    </row>
    <row r="35" spans="1:28">
      <c r="A35" s="96">
        <v>29</v>
      </c>
      <c r="B35" s="101" t="s">
        <v>372</v>
      </c>
      <c r="C35" s="97" t="s">
        <v>41</v>
      </c>
      <c r="D35" s="98"/>
      <c r="E35" s="99"/>
      <c r="F35" s="99"/>
      <c r="G35" s="99"/>
      <c r="H35" s="99"/>
      <c r="I35" s="99"/>
      <c r="J35" s="99"/>
      <c r="K35" s="99"/>
      <c r="L35" s="99"/>
      <c r="M35" s="99"/>
      <c r="N35" s="99"/>
      <c r="O35" s="99"/>
      <c r="P35" s="99"/>
      <c r="Q35" s="99"/>
      <c r="R35" s="99"/>
      <c r="S35" s="99"/>
      <c r="T35" s="100"/>
      <c r="U35" s="99"/>
      <c r="V35" s="99"/>
      <c r="W35" s="99"/>
      <c r="X35" s="99"/>
      <c r="Y35" s="99"/>
      <c r="Z35" s="100"/>
      <c r="AA35" s="99"/>
      <c r="AB35" s="100"/>
    </row>
    <row r="36" spans="1:28">
      <c r="A36" s="96">
        <v>30</v>
      </c>
      <c r="B36" s="101" t="s">
        <v>371</v>
      </c>
      <c r="C36" s="97" t="s">
        <v>15</v>
      </c>
      <c r="D36" s="98"/>
      <c r="E36" s="99"/>
      <c r="F36" s="99"/>
      <c r="G36" s="99"/>
      <c r="H36" s="99"/>
      <c r="I36" s="99"/>
      <c r="J36" s="99"/>
      <c r="K36" s="99"/>
      <c r="L36" s="99"/>
      <c r="M36" s="99"/>
      <c r="N36" s="99"/>
      <c r="O36" s="99"/>
      <c r="P36" s="99"/>
      <c r="Q36" s="99"/>
      <c r="R36" s="99"/>
      <c r="S36" s="99"/>
      <c r="T36" s="100"/>
      <c r="U36" s="99"/>
      <c r="V36" s="99"/>
      <c r="W36" s="99"/>
      <c r="X36" s="99"/>
      <c r="Y36" s="99"/>
      <c r="Z36" s="100"/>
      <c r="AA36" s="99"/>
      <c r="AB36" s="100"/>
    </row>
    <row r="37" spans="1:28">
      <c r="A37" s="96">
        <v>31</v>
      </c>
      <c r="B37" s="66" t="s">
        <v>370</v>
      </c>
      <c r="C37" s="97" t="s">
        <v>16</v>
      </c>
      <c r="D37" s="98"/>
      <c r="E37" s="99"/>
      <c r="F37" s="99"/>
      <c r="G37" s="99"/>
      <c r="H37" s="99"/>
      <c r="I37" s="99"/>
      <c r="J37" s="99"/>
      <c r="K37" s="99"/>
      <c r="L37" s="99"/>
      <c r="M37" s="99"/>
      <c r="N37" s="99"/>
      <c r="O37" s="99"/>
      <c r="P37" s="99"/>
      <c r="Q37" s="99"/>
      <c r="R37" s="99"/>
      <c r="S37" s="99"/>
      <c r="T37" s="100"/>
      <c r="U37" s="99"/>
      <c r="V37" s="99"/>
      <c r="W37" s="99"/>
      <c r="X37" s="99"/>
      <c r="Y37" s="99"/>
      <c r="Z37" s="100"/>
      <c r="AA37" s="99"/>
      <c r="AB37" s="100"/>
    </row>
  </sheetData>
  <sheetProtection algorithmName="SHA-512" hashValue="HPobptNvwEA1HONfizW/N5/d+MicMf76wWXEgG4kBPygRqJRosXF2iDTteAdj/V/tVIs0VU+c8PEG4w+LpiWwg==" saltValue="zBpGeh1YEcqhuicPndex+A==" spinCount="100000" sheet="1" objects="1" scenarios="1"/>
  <protectedRanges>
    <protectedRange sqref="D7:AB37" name="範囲1"/>
  </protectedRanges>
  <mergeCells count="10">
    <mergeCell ref="A4:A6"/>
    <mergeCell ref="B4:B6"/>
    <mergeCell ref="C4:C6"/>
    <mergeCell ref="D4:L4"/>
    <mergeCell ref="M4:T4"/>
    <mergeCell ref="U4:AB4"/>
    <mergeCell ref="D5:D6"/>
    <mergeCell ref="E5:L5"/>
    <mergeCell ref="M5:T5"/>
    <mergeCell ref="U5:AB5"/>
  </mergeCells>
  <phoneticPr fontId="1"/>
  <dataValidations count="1">
    <dataValidation type="list" allowBlank="1" showInputMessage="1" showErrorMessage="1" sqref="D7:D37" xr:uid="{FB69705A-750A-4ECA-AD6F-4F02F23DD9BA}">
      <formula1>"〇"</formula1>
    </dataValidation>
  </dataValidations>
  <pageMargins left="0.7" right="0.7" top="0.75" bottom="0.75" header="0.3" footer="0.3"/>
  <pageSetup paperSize="8" scale="63" orientation="landscape" r:id="rId1"/>
  <colBreaks count="1" manualBreakCount="1">
    <brk id="4" max="1048575"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DB9B145-5C09-467D-AB5E-873E98F43AF6}">
          <x14:formula1>
            <xm:f>リスト!$B$2:$B$3</xm:f>
          </x14:formula1>
          <xm:sqref>E7:S37 U7:Y37 AA7:AA37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FB2A44BAA25AA4B87E47CBD65FD52A8" ma:contentTypeVersion="14" ma:contentTypeDescription="Create a new document." ma:contentTypeScope="" ma:versionID="d8c7bba6641262b48c570c43b3686529">
  <xsd:schema xmlns:xsd="http://www.w3.org/2001/XMLSchema" xmlns:xs="http://www.w3.org/2001/XMLSchema" xmlns:p="http://schemas.microsoft.com/office/2006/metadata/properties" xmlns:ns2="c67e48a8-aae3-4018-b34c-5da93bffd518" xmlns:ns3="0bd717cd-89dd-4996-ac0b-ed7070a357a6" targetNamespace="http://schemas.microsoft.com/office/2006/metadata/properties" ma:root="true" ma:fieldsID="e5916d9bd4accc2e39179e85815fc88d" ns2:_="" ns3:_="">
    <xsd:import namespace="c67e48a8-aae3-4018-b34c-5da93bffd518"/>
    <xsd:import namespace="0bd717cd-89dd-4996-ac0b-ed7070a357a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element ref="ns2:_x88dc__x8db3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7e48a8-aae3-4018-b34c-5da93bffd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x88dc__x8db3_" ma:index="21" nillable="true" ma:displayName="補足" ma:format="Dropdown" ma:internalName="_x88dc__x8db3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bd717cd-89dd-4996-ac0b-ed7070a357a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ca45eec-cc02-47f0-90a5-fce038e7e185}" ma:internalName="TaxCatchAll" ma:showField="CatchAllData" ma:web="0bd717cd-89dd-4996-ac0b-ed7070a357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67e48a8-aae3-4018-b34c-5da93bffd518">
      <Terms xmlns="http://schemas.microsoft.com/office/infopath/2007/PartnerControls"/>
    </lcf76f155ced4ddcb4097134ff3c332f>
    <TaxCatchAll xmlns="0bd717cd-89dd-4996-ac0b-ed7070a357a6" xsi:nil="true"/>
    <_x88dc__x8db3_ xmlns="c67e48a8-aae3-4018-b34c-5da93bffd518" xsi:nil="true"/>
  </documentManagement>
</p:properties>
</file>

<file path=customXml/itemProps1.xml><?xml version="1.0" encoding="utf-8"?>
<ds:datastoreItem xmlns:ds="http://schemas.openxmlformats.org/officeDocument/2006/customXml" ds:itemID="{69C0F798-4CAF-4265-80C6-7DC9D6503905}">
  <ds:schemaRefs>
    <ds:schemaRef ds:uri="http://schemas.microsoft.com/sharepoint/v3/contenttype/forms"/>
  </ds:schemaRefs>
</ds:datastoreItem>
</file>

<file path=customXml/itemProps2.xml><?xml version="1.0" encoding="utf-8"?>
<ds:datastoreItem xmlns:ds="http://schemas.openxmlformats.org/officeDocument/2006/customXml" ds:itemID="{4C104F92-EC34-432F-8ADB-EAEF9FB1B1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7e48a8-aae3-4018-b34c-5da93bffd518"/>
    <ds:schemaRef ds:uri="0bd717cd-89dd-4996-ac0b-ed7070a357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F4F11B-7F6F-4E92-AE44-0D9FA1E793F5}">
  <ds:schemaRefs>
    <ds:schemaRef ds:uri="http://schemas.microsoft.com/office/2006/metadata/properties"/>
    <ds:schemaRef ds:uri="http://schemas.microsoft.com/office/infopath/2007/PartnerControls"/>
    <ds:schemaRef ds:uri="c67e48a8-aae3-4018-b34c-5da93bffd518"/>
    <ds:schemaRef ds:uri="0bd717cd-89dd-4996-ac0b-ed7070a357a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vt:i4>
      </vt:variant>
    </vt:vector>
  </HeadingPairs>
  <TitlesOfParts>
    <vt:vector size="22" baseType="lpstr">
      <vt:lpstr>調査の概要</vt:lpstr>
      <vt:lpstr>回答時の留意点</vt:lpstr>
      <vt:lpstr>1)基本票</vt:lpstr>
      <vt:lpstr>1)基本票 隠しシート</vt:lpstr>
      <vt:lpstr>2）実施状況調査票_機能</vt:lpstr>
      <vt:lpstr>2）実施状況調査票_機能 隠しシート</vt:lpstr>
      <vt:lpstr>3）実施状況調査票_生活</vt:lpstr>
      <vt:lpstr>3）実施状況調査票_生活　隠しシート</vt:lpstr>
      <vt:lpstr>4）プログラム調査票</vt:lpstr>
      <vt:lpstr>4）プログラム調査票 隠しシート</vt:lpstr>
      <vt:lpstr>5）個別表</vt:lpstr>
      <vt:lpstr>5）個別表 隠しシート</vt:lpstr>
      <vt:lpstr>6)訪問支援調査票</vt:lpstr>
      <vt:lpstr>6)訪問支援調査票 隠しシート</vt:lpstr>
      <vt:lpstr>選択肢</vt:lpstr>
      <vt:lpstr>リスト</vt:lpstr>
      <vt:lpstr>リスト (2)</vt:lpstr>
      <vt:lpstr>'2）実施状況調査票_機能'!Print_Area</vt:lpstr>
      <vt:lpstr>'3）実施状況調査票_生活'!Print_Area</vt:lpstr>
      <vt:lpstr>'6)訪問支援調査票'!Print_Area</vt:lpstr>
      <vt:lpstr>回答時の留意点!Print_Area</vt:lpstr>
      <vt:lpstr>調査の概要!Print_Area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渡邊崇子</dc:creator>
  <cp:lastModifiedBy>Sanwa017</cp:lastModifiedBy>
  <cp:lastPrinted>2025-09-26T07:29:33Z</cp:lastPrinted>
  <dcterms:created xsi:type="dcterms:W3CDTF">2025-06-27T02:40:50Z</dcterms:created>
  <dcterms:modified xsi:type="dcterms:W3CDTF">2026-01-05T01:30:33Z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0x0101006FB2A44BAA25AA4B87E47CBD65FD52A8</vt:lpwstr>
  </property>
  <property fmtid="{D5CDD505-2E9C-101B-9397-08002B2CF9AE}" pid="3" name="MediaServiceImageTags">
    <vt:lpwstr/>
  </property>
</Properties>
</file>